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S:\Fodevaresikkerhed &amp; Veterinare forhold\Beredskab - hjemmeside\"/>
    </mc:Choice>
  </mc:AlternateContent>
  <xr:revisionPtr revIDLastSave="0" documentId="8_{B2A324CF-D16E-45DC-B59B-CFB8AE0CF866}" xr6:coauthVersionLast="47" xr6:coauthVersionMax="47" xr10:uidLastSave="{00000000-0000-0000-0000-000000000000}"/>
  <bookViews>
    <workbookView xWindow="-120" yWindow="-120" windowWidth="29040" windowHeight="15840" tabRatio="757" activeTab="1" xr2:uid="{00000000-000D-0000-FFFF-FFFF00000000}"/>
  </bookViews>
  <sheets>
    <sheet name="Besætningsværdi" sheetId="1" r:id="rId1"/>
    <sheet name="Statuspriser" sheetId="11" r:id="rId2"/>
    <sheet name="Tomgangstab" sheetId="2" r:id="rId3"/>
    <sheet name="Driftstab" sheetId="12" r:id="rId4"/>
    <sheet name="Bekendtgørelse" sheetId="6" r:id="rId5"/>
    <sheet name="Opgørelse af erstatning" sheetId="10" r:id="rId6"/>
    <sheet name="Destruktion foder mv." sheetId="8" r:id="rId7"/>
    <sheet name="Honorar" sheetId="9" r:id="rId8"/>
    <sheet name="Budget" sheetId="1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3" l="1"/>
  <c r="B2" i="12"/>
  <c r="H19" i="2"/>
  <c r="E29" i="2"/>
  <c r="H34" i="2" s="1"/>
  <c r="D31" i="2"/>
  <c r="H31" i="2" s="1"/>
  <c r="H17" i="2"/>
  <c r="F17" i="1"/>
  <c r="D23" i="1"/>
  <c r="A29" i="12" l="1"/>
  <c r="B2" i="2" l="1"/>
  <c r="G26" i="8" l="1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9" i="8"/>
  <c r="G8" i="8"/>
  <c r="G7" i="8"/>
  <c r="G27" i="8" l="1"/>
  <c r="G31" i="13"/>
  <c r="F30" i="13"/>
  <c r="H30" i="13" s="1"/>
  <c r="F29" i="13"/>
  <c r="H29" i="13" s="1"/>
  <c r="F28" i="13"/>
  <c r="H28" i="13" s="1"/>
  <c r="F27" i="13"/>
  <c r="H27" i="13" s="1"/>
  <c r="F26" i="13"/>
  <c r="H26" i="13" s="1"/>
  <c r="F25" i="13"/>
  <c r="H25" i="13" s="1"/>
  <c r="F24" i="13"/>
  <c r="H24" i="13" s="1"/>
  <c r="F23" i="13"/>
  <c r="H23" i="13" s="1"/>
  <c r="F22" i="13"/>
  <c r="H22" i="13" s="1"/>
  <c r="F21" i="13"/>
  <c r="H21" i="13" s="1"/>
  <c r="F20" i="13"/>
  <c r="H20" i="13" s="1"/>
  <c r="F19" i="13"/>
  <c r="H19" i="13" s="1"/>
  <c r="F18" i="13"/>
  <c r="H18" i="13" s="1"/>
  <c r="F17" i="13"/>
  <c r="H17" i="13" s="1"/>
  <c r="F16" i="13"/>
  <c r="H16" i="13" s="1"/>
  <c r="F15" i="13"/>
  <c r="H15" i="13" s="1"/>
  <c r="F14" i="13"/>
  <c r="H14" i="13" s="1"/>
  <c r="F12" i="13"/>
  <c r="H12" i="13" s="1"/>
  <c r="F11" i="13"/>
  <c r="H11" i="13" s="1"/>
  <c r="F10" i="13"/>
  <c r="H10" i="13" s="1"/>
  <c r="F8" i="13"/>
  <c r="H8" i="13" s="1"/>
  <c r="F7" i="13"/>
  <c r="H7" i="13" s="1"/>
  <c r="C14" i="12"/>
  <c r="A14" i="12"/>
  <c r="H17" i="12" s="1"/>
  <c r="C29" i="12"/>
  <c r="F31" i="13" l="1"/>
  <c r="H6" i="13"/>
  <c r="H31" i="13" s="1"/>
  <c r="D31" i="12"/>
  <c r="H31" i="12" s="1"/>
  <c r="E13" i="1"/>
  <c r="G13" i="1" s="1"/>
  <c r="H13" i="1" s="1"/>
  <c r="E18" i="1"/>
  <c r="F18" i="1"/>
  <c r="G18" i="1" s="1"/>
  <c r="E14" i="1"/>
  <c r="G14" i="1" s="1"/>
  <c r="H14" i="1" s="1"/>
  <c r="E15" i="1"/>
  <c r="G15" i="1" s="1"/>
  <c r="H15" i="1" s="1"/>
  <c r="E19" i="1"/>
  <c r="F19" i="1"/>
  <c r="E17" i="1"/>
  <c r="C21" i="1"/>
  <c r="F20" i="1"/>
  <c r="E16" i="1"/>
  <c r="G16" i="1" s="1"/>
  <c r="H16" i="1" s="1"/>
  <c r="E20" i="1"/>
  <c r="E29" i="12"/>
  <c r="H35" i="12" s="1"/>
  <c r="H19" i="12"/>
  <c r="H20" i="12"/>
  <c r="H21" i="12"/>
  <c r="H22" i="12"/>
  <c r="H23" i="12"/>
  <c r="H24" i="12"/>
  <c r="D33" i="12"/>
  <c r="H33" i="12" s="1"/>
  <c r="C9" i="12"/>
  <c r="C8" i="12"/>
  <c r="C7" i="12"/>
  <c r="A7" i="12"/>
  <c r="B5" i="12"/>
  <c r="B4" i="12"/>
  <c r="B3" i="12"/>
  <c r="A3" i="12"/>
  <c r="A2" i="12"/>
  <c r="A1" i="12"/>
  <c r="A9" i="12"/>
  <c r="A8" i="12"/>
  <c r="H35" i="2"/>
  <c r="H23" i="2"/>
  <c r="H21" i="2"/>
  <c r="H22" i="2"/>
  <c r="H24" i="2"/>
  <c r="H20" i="2"/>
  <c r="D33" i="2"/>
  <c r="H33" i="2" s="1"/>
  <c r="C9" i="2"/>
  <c r="C8" i="2"/>
  <c r="C7" i="2"/>
  <c r="A7" i="2"/>
  <c r="B5" i="2"/>
  <c r="B4" i="2"/>
  <c r="B3" i="2"/>
  <c r="A3" i="2"/>
  <c r="A2" i="2"/>
  <c r="A1" i="2"/>
  <c r="A9" i="2"/>
  <c r="A8" i="2"/>
  <c r="G19" i="1" l="1"/>
  <c r="H19" i="1" s="1"/>
  <c r="H25" i="2"/>
  <c r="G17" i="1"/>
  <c r="H17" i="1" s="1"/>
  <c r="G20" i="1"/>
  <c r="H20" i="1" s="1"/>
  <c r="H34" i="12"/>
  <c r="H36" i="12" s="1"/>
  <c r="H25" i="12"/>
  <c r="H18" i="1"/>
  <c r="H36" i="2"/>
  <c r="H21" i="1" l="1"/>
</calcChain>
</file>

<file path=xl/sharedStrings.xml><?xml version="1.0" encoding="utf-8"?>
<sst xmlns="http://schemas.openxmlformats.org/spreadsheetml/2006/main" count="238" uniqueCount="156">
  <si>
    <t>Telefonnr.</t>
  </si>
  <si>
    <t>Smågrisepris</t>
  </si>
  <si>
    <t>Kg regulering</t>
  </si>
  <si>
    <t>Efterbetaling</t>
  </si>
  <si>
    <t>Antal dyr</t>
  </si>
  <si>
    <t>Vægt kg</t>
  </si>
  <si>
    <t>Søer og gylte ,drægtige</t>
  </si>
  <si>
    <t>Søer diegivende</t>
  </si>
  <si>
    <t>Sopolte til avl o 60 kg</t>
  </si>
  <si>
    <t>Orner til avl</t>
  </si>
  <si>
    <t>I alt</t>
  </si>
  <si>
    <t>Slagtesvinenotering</t>
  </si>
  <si>
    <t>Tomgangstab i sohold fra og med uge</t>
  </si>
  <si>
    <t xml:space="preserve">til og med uge </t>
  </si>
  <si>
    <t>Antal søer</t>
  </si>
  <si>
    <t>Vægt/gris</t>
  </si>
  <si>
    <t>SUM</t>
  </si>
  <si>
    <t>Indtægter:</t>
  </si>
  <si>
    <t>Udgifter:</t>
  </si>
  <si>
    <t>Sofoder I</t>
  </si>
  <si>
    <t>Sofoder II</t>
  </si>
  <si>
    <t>Smg.foder I</t>
  </si>
  <si>
    <t>Smg.foder II</t>
  </si>
  <si>
    <t>Smg. fodeIII</t>
  </si>
  <si>
    <t>Kompensation sohold</t>
  </si>
  <si>
    <t>FEs/kg</t>
  </si>
  <si>
    <t>Dødelighed</t>
  </si>
  <si>
    <t>Slagtevægt</t>
  </si>
  <si>
    <t>Tilvækst</t>
  </si>
  <si>
    <t>Pris/kg incl efterbetaling</t>
  </si>
  <si>
    <t>Udgifter</t>
  </si>
  <si>
    <t>Pris/FEs</t>
  </si>
  <si>
    <t>Brutto DB pr gris</t>
  </si>
  <si>
    <t>Adresse</t>
  </si>
  <si>
    <t>Tabsperiode, uger</t>
  </si>
  <si>
    <t>Grise pr årsso</t>
  </si>
  <si>
    <t>Søer og gylte drægtige</t>
  </si>
  <si>
    <t>Søer diegivende og golde</t>
  </si>
  <si>
    <t>Sopolte til avl o. 60 kg</t>
  </si>
  <si>
    <t>Pattegrise 1-7 kg</t>
  </si>
  <si>
    <t>Smågrise , 7-30 kg</t>
  </si>
  <si>
    <t>0000-000000</t>
  </si>
  <si>
    <t>Dato</t>
  </si>
  <si>
    <t>Gdr. Ejer</t>
  </si>
  <si>
    <t>Bank, kontonr.</t>
  </si>
  <si>
    <t>Chr. Nr.</t>
  </si>
  <si>
    <t>0-00000</t>
  </si>
  <si>
    <t>tillæg1)</t>
  </si>
  <si>
    <t>Inkl. Tillæg</t>
  </si>
  <si>
    <t>Værdi i alt</t>
  </si>
  <si>
    <t>Kg-regulering</t>
  </si>
  <si>
    <t>Værdi pr gris</t>
  </si>
  <si>
    <t>Status-værdi</t>
  </si>
  <si>
    <t>Pattegrise , beregnet notering 7 kg</t>
  </si>
  <si>
    <t>Smågrise, beregnet notering 30 kg</t>
  </si>
  <si>
    <t>Prod. Grise pr år</t>
  </si>
  <si>
    <t>Tabsperiode i uger</t>
  </si>
  <si>
    <t>FEs pr so</t>
  </si>
  <si>
    <t>Pris pr FEs</t>
  </si>
  <si>
    <t>Udgift til smågrise</t>
  </si>
  <si>
    <t>pris pr smågris</t>
  </si>
  <si>
    <t>Blanding 1, udgør i %</t>
  </si>
  <si>
    <t>Blanding 2, udgør i %</t>
  </si>
  <si>
    <t>Slagteindtægter</t>
  </si>
  <si>
    <t>Vægt af dyrerne i alt, kg</t>
  </si>
  <si>
    <t>1) Sundhedstillæg, kontrakttillæg, transport mv mv.</t>
  </si>
  <si>
    <t>Links</t>
  </si>
  <si>
    <t>Vælg: Priser, Statusværdier, svin til manuel opgørelse i Farmtal online</t>
  </si>
  <si>
    <t>til og med uge</t>
  </si>
  <si>
    <t>Kompensation ved udsætning af besætning</t>
  </si>
  <si>
    <t>Overslag</t>
  </si>
  <si>
    <t xml:space="preserve">Gdr  </t>
  </si>
  <si>
    <t>Cpr nr</t>
  </si>
  <si>
    <t xml:space="preserve">Antal </t>
  </si>
  <si>
    <t>Pris pr stk</t>
  </si>
  <si>
    <t>I alt kr</t>
  </si>
  <si>
    <t>Betalt</t>
  </si>
  <si>
    <t>Rest budg</t>
  </si>
  <si>
    <t>Analyser</t>
  </si>
  <si>
    <t>Mineralblanding</t>
  </si>
  <si>
    <t>Smågriseblanding</t>
  </si>
  <si>
    <t>rapsskrå</t>
  </si>
  <si>
    <t>Kartoffelchips</t>
  </si>
  <si>
    <t>Sojaskrå</t>
  </si>
  <si>
    <t>Korn</t>
  </si>
  <si>
    <t>Destruktion af foder og halm</t>
  </si>
  <si>
    <t>Nedslagning, arbejde</t>
  </si>
  <si>
    <t>Destruktion af dyr</t>
  </si>
  <si>
    <t>Gnavebekæmpelse</t>
  </si>
  <si>
    <t>Dyrlæge (sanering og kontrol)</t>
  </si>
  <si>
    <t>Konsulent (erstatning og kompensation)</t>
  </si>
  <si>
    <t>Rejser/km</t>
  </si>
  <si>
    <t>Diverse</t>
  </si>
  <si>
    <t>Budget for  sanering</t>
  </si>
  <si>
    <t xml:space="preserve">Besætning </t>
  </si>
  <si>
    <t>Tomgang  - sohold</t>
  </si>
  <si>
    <t>Indkøring - sohold</t>
  </si>
  <si>
    <t>Slagteværdi</t>
  </si>
  <si>
    <t>Besætning slagtevin</t>
  </si>
  <si>
    <t>Tomgang slagtesvin</t>
  </si>
  <si>
    <t>Indkøring-slagtesvin</t>
  </si>
  <si>
    <t>Foder -destruktion</t>
  </si>
  <si>
    <t>http://www.farmtalonline.dk</t>
  </si>
  <si>
    <t>Bekendtgørelse om erstatning og udgifter ved bekæmpelse og forebyggelse af husdyrsygdomme</t>
  </si>
  <si>
    <t>Opgørelse af erstatning</t>
  </si>
  <si>
    <t>Dyrekategori</t>
  </si>
  <si>
    <t>Antal</t>
  </si>
  <si>
    <t>Kr. pr. stk.</t>
  </si>
  <si>
    <t>Kr. i alt</t>
  </si>
  <si>
    <r>
      <t xml:space="preserve">Søer og gylte (drægtige) </t>
    </r>
    <r>
      <rPr>
        <vertAlign val="superscript"/>
        <sz val="9"/>
        <rFont val="Arial"/>
        <family val="2"/>
      </rPr>
      <t>1)3)</t>
    </r>
  </si>
  <si>
    <r>
      <t xml:space="preserve">Søer (diegivende og golde) </t>
    </r>
    <r>
      <rPr>
        <vertAlign val="superscript"/>
        <sz val="9"/>
        <rFont val="Arial"/>
        <family val="2"/>
      </rPr>
      <t>1)3)</t>
    </r>
  </si>
  <si>
    <r>
      <t xml:space="preserve">Sopolte til avl, over 60 kg </t>
    </r>
    <r>
      <rPr>
        <vertAlign val="superscript"/>
        <sz val="9"/>
        <rFont val="Arial"/>
        <family val="2"/>
      </rPr>
      <t>1) 3)</t>
    </r>
  </si>
  <si>
    <r>
      <t xml:space="preserve">Orner til avl </t>
    </r>
    <r>
      <rPr>
        <vertAlign val="superscript"/>
        <sz val="9"/>
        <rFont val="Arial"/>
        <family val="2"/>
      </rPr>
      <t>1)3)</t>
    </r>
  </si>
  <si>
    <r>
      <t xml:space="preserve">Pattegrise (indtil fravænning) 7 kg notering +/- kg-regulering </t>
    </r>
    <r>
      <rPr>
        <vertAlign val="superscript"/>
        <sz val="9"/>
        <rFont val="Arial"/>
        <family val="2"/>
      </rPr>
      <t>2)3)</t>
    </r>
  </si>
  <si>
    <r>
      <t xml:space="preserve">Smågrise, (fravænning til 30 kg) 30 kg notering +/- kg-regulering </t>
    </r>
    <r>
      <rPr>
        <vertAlign val="superscript"/>
        <sz val="9"/>
        <rFont val="Arial"/>
        <family val="2"/>
      </rPr>
      <t>2)3)</t>
    </r>
  </si>
  <si>
    <t>Besætningsværdi, i alt</t>
  </si>
  <si>
    <t>Beløbsstørrelsen bekræftes ved vores underskrifter og kan ikke gøres til genstand for yderligere forhandling</t>
  </si>
  <si>
    <t xml:space="preserve">____________________________ </t>
  </si>
  <si>
    <t>taksators underskrift_____________________________</t>
  </si>
  <si>
    <t>Sted og dato</t>
  </si>
  <si>
    <t>taksators underskrift _____________________________</t>
  </si>
  <si>
    <t>3. Opgørelse af honorar og befordringsgodtgørelse for taksator</t>
  </si>
  <si>
    <t>Opgørelse af tab på destruerede materialer</t>
  </si>
  <si>
    <t>Sofoder</t>
  </si>
  <si>
    <t>Smågrisestartblanding</t>
  </si>
  <si>
    <t>Smågrisefoder</t>
  </si>
  <si>
    <t>Slagtesvinefoder</t>
  </si>
  <si>
    <t>majs</t>
  </si>
  <si>
    <t>Halm</t>
  </si>
  <si>
    <t>Antal /kg</t>
  </si>
  <si>
    <t>vacciner</t>
  </si>
  <si>
    <t>Antibiotika</t>
  </si>
  <si>
    <t xml:space="preserve">Statuspriser </t>
  </si>
  <si>
    <t>http://www.farmtalonline.dlbr.dk</t>
  </si>
  <si>
    <t>Slagtegrisenotering</t>
  </si>
  <si>
    <t>Brutto DB grise</t>
  </si>
  <si>
    <t>Tomgangstab i slagtegrisehold fra og med uge xx til og med uge xx 20XX</t>
  </si>
  <si>
    <t>Kompensation slagtegrisehold</t>
  </si>
  <si>
    <t>Unggrise 30-60 kg</t>
  </si>
  <si>
    <t>Slagtegrise o. 60 kg</t>
  </si>
  <si>
    <t>Unggrise, 30-60</t>
  </si>
  <si>
    <t>Slagtegrise , +60 kg</t>
  </si>
  <si>
    <t>Slagtegrisefo</t>
  </si>
  <si>
    <t>Driftstab i sohold fra og med uge</t>
  </si>
  <si>
    <t>Driftstab i slagtegrisehold  fra og med uge</t>
  </si>
  <si>
    <t>1)Statusværdi SEGES Innovations ”farmtalonline” for den måned, hvori grisene slås ned</t>
  </si>
  <si>
    <t>2) Den beregnede Smågrisenotering for den uge hvor grisene slås ned.</t>
  </si>
  <si>
    <t>3) Avlsdyr vurderes ud fra deres aktuelle værdi. Værdien af smågrise, ungsvin og slagtegrise reguleres for evt. tillæg i henhold til kontrakt. Værdien tillægges transportomkostninger i det omfang, der er tale om indkøbte dyr</t>
  </si>
  <si>
    <t xml:space="preserve">Statuspriser opdateres månedligt på </t>
  </si>
  <si>
    <t>Anvend manuel opgørelse</t>
  </si>
  <si>
    <t>Basispriskr. pr stk</t>
  </si>
  <si>
    <t>Link til bekendtgørelsen BEK nr. 420 af 05/04/2022, som er den gældende bekendtgørelse:</t>
  </si>
  <si>
    <t>Slagtegrise over 60 kg</t>
  </si>
  <si>
    <r>
      <t xml:space="preserve">Basispris-slagtegrise + kg - regulering </t>
    </r>
    <r>
      <rPr>
        <vertAlign val="superscript"/>
        <sz val="9"/>
        <rFont val="Arial"/>
        <family val="2"/>
      </rPr>
      <t>1) 3)</t>
    </r>
  </si>
  <si>
    <t>Unggrise</t>
  </si>
  <si>
    <r>
      <t xml:space="preserve">Basispris- slagtegrise + kg - regulering </t>
    </r>
    <r>
      <rPr>
        <vertAlign val="superscript"/>
        <sz val="9"/>
        <rFont val="Arial"/>
        <family val="2"/>
      </rPr>
      <t>1)3)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</si>
</sst>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_)"/>
    <numFmt numFmtId="166" formatCode="0.00_)"/>
    <numFmt numFmtId="167" formatCode="mm\/dd\/yy_)"/>
    <numFmt numFmtId="168" formatCode="_(* #,##0_);_(* \(#,##0\);_(* &quot;-&quot;??_);_(@_)"/>
    <numFmt numFmtId="169" formatCode="0.0_)"/>
  </numFmts>
  <fonts count="18" x14ac:knownFonts="1">
    <font>
      <sz val="12"/>
      <name val="Arial"/>
    </font>
    <font>
      <sz val="10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Verdana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rgb="FFE0E7DF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/>
      <bottom style="thick">
        <color indexed="8"/>
      </bottom>
      <diagonal/>
    </border>
    <border>
      <left style="medium">
        <color indexed="64"/>
      </left>
      <right style="thick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ck">
        <color theme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0" xfId="0" applyFont="1"/>
    <xf numFmtId="0" fontId="2" fillId="0" borderId="3" xfId="0" applyFont="1" applyBorder="1"/>
    <xf numFmtId="0" fontId="2" fillId="2" borderId="0" xfId="0" applyFont="1" applyFill="1"/>
    <xf numFmtId="0" fontId="2" fillId="0" borderId="4" xfId="0" applyFont="1" applyBorder="1"/>
    <xf numFmtId="0" fontId="4" fillId="0" borderId="5" xfId="0" applyFont="1" applyBorder="1"/>
    <xf numFmtId="0" fontId="4" fillId="2" borderId="5" xfId="0" applyFont="1" applyFill="1" applyBorder="1"/>
    <xf numFmtId="165" fontId="4" fillId="0" borderId="5" xfId="0" applyNumberFormat="1" applyFont="1" applyBorder="1"/>
    <xf numFmtId="0" fontId="6" fillId="0" borderId="6" xfId="0" applyFont="1" applyBorder="1"/>
    <xf numFmtId="0" fontId="6" fillId="0" borderId="0" xfId="0" applyFont="1"/>
    <xf numFmtId="0" fontId="6" fillId="0" borderId="7" xfId="0" applyFont="1" applyBorder="1"/>
    <xf numFmtId="0" fontId="6" fillId="0" borderId="3" xfId="0" applyFont="1" applyBorder="1"/>
    <xf numFmtId="0" fontId="2" fillId="0" borderId="8" xfId="0" applyFont="1" applyBorder="1"/>
    <xf numFmtId="37" fontId="2" fillId="0" borderId="9" xfId="0" applyNumberFormat="1" applyFont="1" applyBorder="1"/>
    <xf numFmtId="37" fontId="2" fillId="0" borderId="10" xfId="0" applyNumberFormat="1" applyFont="1" applyBorder="1"/>
    <xf numFmtId="37" fontId="2" fillId="0" borderId="8" xfId="0" applyNumberFormat="1" applyFont="1" applyBorder="1"/>
    <xf numFmtId="0" fontId="5" fillId="0" borderId="11" xfId="0" applyFont="1" applyBorder="1"/>
    <xf numFmtId="37" fontId="5" fillId="0" borderId="12" xfId="0" applyNumberFormat="1" applyFont="1" applyBorder="1" applyAlignment="1">
      <alignment horizontal="right"/>
    </xf>
    <xf numFmtId="0" fontId="5" fillId="0" borderId="13" xfId="0" applyFont="1" applyBorder="1"/>
    <xf numFmtId="37" fontId="5" fillId="0" borderId="14" xfId="0" applyNumberFormat="1" applyFont="1" applyBorder="1"/>
    <xf numFmtId="37" fontId="2" fillId="0" borderId="15" xfId="0" applyNumberFormat="1" applyFont="1" applyBorder="1"/>
    <xf numFmtId="168" fontId="6" fillId="0" borderId="0" xfId="1" applyNumberFormat="1" applyFont="1" applyProtection="1"/>
    <xf numFmtId="0" fontId="6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7" fontId="0" fillId="0" borderId="20" xfId="0" applyNumberFormat="1" applyBorder="1"/>
    <xf numFmtId="0" fontId="0" fillId="0" borderId="21" xfId="0" applyBorder="1"/>
    <xf numFmtId="0" fontId="6" fillId="0" borderId="22" xfId="0" applyFont="1" applyBorder="1"/>
    <xf numFmtId="0" fontId="7" fillId="0" borderId="23" xfId="0" applyFont="1" applyBorder="1"/>
    <xf numFmtId="0" fontId="6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6" fillId="0" borderId="32" xfId="0" applyFont="1" applyBorder="1"/>
    <xf numFmtId="0" fontId="2" fillId="0" borderId="33" xfId="0" applyFont="1" applyBorder="1"/>
    <xf numFmtId="0" fontId="4" fillId="0" borderId="33" xfId="0" applyFont="1" applyBorder="1"/>
    <xf numFmtId="37" fontId="6" fillId="0" borderId="34" xfId="0" applyNumberFormat="1" applyFont="1" applyBorder="1"/>
    <xf numFmtId="0" fontId="3" fillId="0" borderId="35" xfId="0" applyFont="1" applyBorder="1" applyAlignment="1">
      <alignment horizontal="right"/>
    </xf>
    <xf numFmtId="0" fontId="3" fillId="0" borderId="36" xfId="0" applyFont="1" applyBorder="1" applyAlignment="1">
      <alignment horizontal="right"/>
    </xf>
    <xf numFmtId="37" fontId="4" fillId="0" borderId="37" xfId="0" applyNumberFormat="1" applyFont="1" applyBorder="1"/>
    <xf numFmtId="0" fontId="4" fillId="0" borderId="38" xfId="0" applyFont="1" applyBorder="1"/>
    <xf numFmtId="0" fontId="4" fillId="2" borderId="38" xfId="0" applyFont="1" applyFill="1" applyBorder="1"/>
    <xf numFmtId="0" fontId="8" fillId="0" borderId="21" xfId="0" applyFont="1" applyBorder="1"/>
    <xf numFmtId="0" fontId="8" fillId="0" borderId="39" xfId="0" applyFont="1" applyBorder="1"/>
    <xf numFmtId="0" fontId="8" fillId="0" borderId="40" xfId="0" applyFont="1" applyBorder="1"/>
    <xf numFmtId="0" fontId="8" fillId="0" borderId="19" xfId="0" applyFont="1" applyBorder="1"/>
    <xf numFmtId="0" fontId="8" fillId="0" borderId="41" xfId="0" applyFont="1" applyBorder="1"/>
    <xf numFmtId="0" fontId="8" fillId="0" borderId="42" xfId="0" applyFont="1" applyBorder="1"/>
    <xf numFmtId="37" fontId="2" fillId="0" borderId="0" xfId="0" applyNumberFormat="1" applyFont="1"/>
    <xf numFmtId="0" fontId="3" fillId="0" borderId="35" xfId="0" applyFont="1" applyBorder="1" applyAlignment="1">
      <alignment horizontal="right" wrapText="1"/>
    </xf>
    <xf numFmtId="0" fontId="4" fillId="0" borderId="7" xfId="0" applyFont="1" applyBorder="1"/>
    <xf numFmtId="0" fontId="4" fillId="0" borderId="4" xfId="0" applyFont="1" applyBorder="1"/>
    <xf numFmtId="0" fontId="2" fillId="0" borderId="15" xfId="0" applyFont="1" applyBorder="1"/>
    <xf numFmtId="0" fontId="0" fillId="0" borderId="4" xfId="0" applyBorder="1"/>
    <xf numFmtId="0" fontId="0" fillId="0" borderId="24" xfId="0" applyBorder="1"/>
    <xf numFmtId="0" fontId="0" fillId="0" borderId="25" xfId="0" applyBorder="1"/>
    <xf numFmtId="0" fontId="2" fillId="0" borderId="43" xfId="0" applyFont="1" applyBorder="1"/>
    <xf numFmtId="0" fontId="0" fillId="0" borderId="27" xfId="0" applyBorder="1"/>
    <xf numFmtId="0" fontId="6" fillId="0" borderId="24" xfId="0" applyFont="1" applyBorder="1"/>
    <xf numFmtId="0" fontId="6" fillId="0" borderId="25" xfId="0" applyFont="1" applyBorder="1"/>
    <xf numFmtId="0" fontId="2" fillId="0" borderId="44" xfId="0" applyFont="1" applyBorder="1"/>
    <xf numFmtId="0" fontId="2" fillId="0" borderId="45" xfId="0" applyFont="1" applyBorder="1"/>
    <xf numFmtId="0" fontId="2" fillId="0" borderId="43" xfId="0" applyFont="1" applyBorder="1" applyAlignment="1">
      <alignment horizontal="right"/>
    </xf>
    <xf numFmtId="0" fontId="6" fillId="0" borderId="27" xfId="0" applyFont="1" applyBorder="1"/>
    <xf numFmtId="37" fontId="2" fillId="0" borderId="28" xfId="0" applyNumberFormat="1" applyFont="1" applyBorder="1"/>
    <xf numFmtId="0" fontId="2" fillId="0" borderId="46" xfId="0" applyFont="1" applyBorder="1"/>
    <xf numFmtId="0" fontId="5" fillId="0" borderId="7" xfId="0" applyFont="1" applyBorder="1" applyAlignment="1">
      <alignment wrapText="1"/>
    </xf>
    <xf numFmtId="0" fontId="5" fillId="0" borderId="3" xfId="0" applyFont="1" applyBorder="1"/>
    <xf numFmtId="0" fontId="6" fillId="0" borderId="47" xfId="0" applyFont="1" applyBorder="1"/>
    <xf numFmtId="37" fontId="6" fillId="0" borderId="48" xfId="0" applyNumberFormat="1" applyFont="1" applyBorder="1"/>
    <xf numFmtId="37" fontId="4" fillId="0" borderId="0" xfId="0" applyNumberFormat="1" applyFont="1"/>
    <xf numFmtId="167" fontId="2" fillId="0" borderId="0" xfId="0" applyNumberFormat="1" applyFont="1"/>
    <xf numFmtId="168" fontId="4" fillId="0" borderId="0" xfId="1" applyNumberFormat="1" applyFont="1" applyBorder="1" applyProtection="1"/>
    <xf numFmtId="168" fontId="7" fillId="0" borderId="0" xfId="0" applyNumberFormat="1" applyFont="1"/>
    <xf numFmtId="37" fontId="6" fillId="0" borderId="49" xfId="0" applyNumberFormat="1" applyFont="1" applyBorder="1"/>
    <xf numFmtId="37" fontId="2" fillId="0" borderId="43" xfId="0" applyNumberFormat="1" applyFont="1" applyBorder="1"/>
    <xf numFmtId="37" fontId="2" fillId="0" borderId="31" xfId="0" applyNumberFormat="1" applyFont="1" applyBorder="1"/>
    <xf numFmtId="37" fontId="2" fillId="0" borderId="51" xfId="0" applyNumberFormat="1" applyFont="1" applyBorder="1"/>
    <xf numFmtId="37" fontId="2" fillId="0" borderId="52" xfId="0" applyNumberFormat="1" applyFont="1" applyBorder="1"/>
    <xf numFmtId="37" fontId="2" fillId="0" borderId="53" xfId="0" applyNumberFormat="1" applyFont="1" applyBorder="1"/>
    <xf numFmtId="0" fontId="2" fillId="3" borderId="0" xfId="0" applyFont="1" applyFill="1"/>
    <xf numFmtId="37" fontId="2" fillId="3" borderId="0" xfId="0" applyNumberFormat="1" applyFont="1" applyFill="1"/>
    <xf numFmtId="0" fontId="0" fillId="3" borderId="0" xfId="0" applyFill="1"/>
    <xf numFmtId="0" fontId="6" fillId="3" borderId="0" xfId="0" applyFont="1" applyFill="1"/>
    <xf numFmtId="0" fontId="3" fillId="3" borderId="0" xfId="0" applyFont="1" applyFill="1"/>
    <xf numFmtId="37" fontId="3" fillId="3" borderId="0" xfId="0" applyNumberFormat="1" applyFont="1" applyFill="1"/>
    <xf numFmtId="17" fontId="7" fillId="0" borderId="18" xfId="0" applyNumberFormat="1" applyFont="1" applyBorder="1"/>
    <xf numFmtId="0" fontId="2" fillId="0" borderId="22" xfId="0" applyFont="1" applyBorder="1"/>
    <xf numFmtId="0" fontId="2" fillId="0" borderId="23" xfId="0" applyFont="1" applyBorder="1"/>
    <xf numFmtId="0" fontId="10" fillId="0" borderId="0" xfId="0" applyFont="1"/>
    <xf numFmtId="0" fontId="9" fillId="0" borderId="0" xfId="2" applyAlignment="1" applyProtection="1"/>
    <xf numFmtId="165" fontId="11" fillId="0" borderId="0" xfId="0" applyNumberFormat="1" applyFont="1"/>
    <xf numFmtId="165" fontId="12" fillId="0" borderId="0" xfId="0" applyNumberFormat="1" applyFont="1"/>
    <xf numFmtId="165" fontId="12" fillId="0" borderId="16" xfId="0" applyNumberFormat="1" applyFont="1" applyBorder="1"/>
    <xf numFmtId="165" fontId="12" fillId="0" borderId="1" xfId="0" applyNumberFormat="1" applyFont="1" applyBorder="1"/>
    <xf numFmtId="165" fontId="12" fillId="0" borderId="2" xfId="0" applyNumberFormat="1" applyFont="1" applyBorder="1"/>
    <xf numFmtId="165" fontId="12" fillId="0" borderId="56" xfId="0" applyNumberFormat="1" applyFont="1" applyBorder="1"/>
    <xf numFmtId="165" fontId="12" fillId="0" borderId="57" xfId="0" applyNumberFormat="1" applyFont="1" applyBorder="1"/>
    <xf numFmtId="165" fontId="12" fillId="0" borderId="58" xfId="0" applyNumberFormat="1" applyFont="1" applyBorder="1"/>
    <xf numFmtId="165" fontId="12" fillId="0" borderId="5" xfId="0" applyNumberFormat="1" applyFont="1" applyBorder="1" applyAlignment="1">
      <alignment horizontal="center"/>
    </xf>
    <xf numFmtId="165" fontId="12" fillId="0" borderId="59" xfId="0" applyNumberFormat="1" applyFont="1" applyBorder="1"/>
    <xf numFmtId="37" fontId="12" fillId="0" borderId="59" xfId="0" applyNumberFormat="1" applyFont="1" applyBorder="1"/>
    <xf numFmtId="37" fontId="12" fillId="0" borderId="2" xfId="0" applyNumberFormat="1" applyFont="1" applyBorder="1"/>
    <xf numFmtId="165" fontId="12" fillId="0" borderId="60" xfId="0" applyNumberFormat="1" applyFont="1" applyBorder="1"/>
    <xf numFmtId="165" fontId="12" fillId="0" borderId="61" xfId="0" applyNumberFormat="1" applyFont="1" applyBorder="1"/>
    <xf numFmtId="165" fontId="12" fillId="0" borderId="62" xfId="0" applyNumberFormat="1" applyFont="1" applyBorder="1"/>
    <xf numFmtId="37" fontId="12" fillId="0" borderId="62" xfId="0" applyNumberFormat="1" applyFont="1" applyBorder="1"/>
    <xf numFmtId="37" fontId="12" fillId="0" borderId="61" xfId="0" applyNumberFormat="1" applyFont="1" applyBorder="1"/>
    <xf numFmtId="169" fontId="12" fillId="0" borderId="62" xfId="0" applyNumberFormat="1" applyFont="1" applyBorder="1"/>
    <xf numFmtId="165" fontId="12" fillId="0" borderId="63" xfId="0" applyNumberFormat="1" applyFont="1" applyBorder="1"/>
    <xf numFmtId="37" fontId="12" fillId="0" borderId="58" xfId="0" applyNumberFormat="1" applyFont="1" applyBorder="1"/>
    <xf numFmtId="165" fontId="12" fillId="0" borderId="64" xfId="0" applyNumberFormat="1" applyFont="1" applyBorder="1"/>
    <xf numFmtId="165" fontId="12" fillId="0" borderId="65" xfId="0" applyNumberFormat="1" applyFont="1" applyBorder="1"/>
    <xf numFmtId="37" fontId="11" fillId="0" borderId="66" xfId="0" applyNumberFormat="1" applyFont="1" applyBorder="1"/>
    <xf numFmtId="0" fontId="7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54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/>
    <xf numFmtId="165" fontId="12" fillId="0" borderId="59" xfId="0" applyNumberFormat="1" applyFont="1" applyBorder="1" applyAlignment="1">
      <alignment horizontal="center"/>
    </xf>
    <xf numFmtId="165" fontId="12" fillId="0" borderId="18" xfId="0" applyNumberFormat="1" applyFont="1" applyBorder="1"/>
    <xf numFmtId="165" fontId="12" fillId="0" borderId="67" xfId="0" applyNumberFormat="1" applyFont="1" applyBorder="1"/>
    <xf numFmtId="165" fontId="12" fillId="0" borderId="68" xfId="0" applyNumberFormat="1" applyFont="1" applyBorder="1"/>
    <xf numFmtId="37" fontId="12" fillId="0" borderId="68" xfId="0" applyNumberFormat="1" applyFont="1" applyBorder="1"/>
    <xf numFmtId="37" fontId="12" fillId="0" borderId="67" xfId="0" applyNumberFormat="1" applyFont="1" applyBorder="1"/>
    <xf numFmtId="165" fontId="12" fillId="0" borderId="21" xfId="0" applyNumberFormat="1" applyFont="1" applyBorder="1"/>
    <xf numFmtId="165" fontId="12" fillId="0" borderId="69" xfId="0" applyNumberFormat="1" applyFont="1" applyBorder="1"/>
    <xf numFmtId="165" fontId="12" fillId="0" borderId="70" xfId="0" applyNumberFormat="1" applyFont="1" applyBorder="1"/>
    <xf numFmtId="165" fontId="12" fillId="0" borderId="71" xfId="0" applyNumberFormat="1" applyFont="1" applyBorder="1"/>
    <xf numFmtId="37" fontId="11" fillId="0" borderId="72" xfId="0" applyNumberFormat="1" applyFont="1" applyBorder="1"/>
    <xf numFmtId="0" fontId="13" fillId="0" borderId="17" xfId="0" applyFont="1" applyBorder="1"/>
    <xf numFmtId="0" fontId="13" fillId="0" borderId="0" xfId="0" applyFont="1"/>
    <xf numFmtId="49" fontId="0" fillId="0" borderId="0" xfId="0" applyNumberFormat="1" applyAlignment="1">
      <alignment horizontal="left"/>
    </xf>
    <xf numFmtId="165" fontId="4" fillId="0" borderId="74" xfId="0" applyNumberFormat="1" applyFont="1" applyBorder="1"/>
    <xf numFmtId="37" fontId="4" fillId="0" borderId="73" xfId="0" applyNumberFormat="1" applyFont="1" applyBorder="1"/>
    <xf numFmtId="0" fontId="2" fillId="0" borderId="76" xfId="0" applyFont="1" applyBorder="1"/>
    <xf numFmtId="0" fontId="2" fillId="0" borderId="75" xfId="0" applyFont="1" applyBorder="1"/>
    <xf numFmtId="0" fontId="8" fillId="5" borderId="5" xfId="0" applyFont="1" applyFill="1" applyBorder="1"/>
    <xf numFmtId="0" fontId="4" fillId="5" borderId="5" xfId="0" applyFont="1" applyFill="1" applyBorder="1"/>
    <xf numFmtId="0" fontId="8" fillId="5" borderId="38" xfId="0" applyFont="1" applyFill="1" applyBorder="1"/>
    <xf numFmtId="0" fontId="4" fillId="5" borderId="38" xfId="0" applyFont="1" applyFill="1" applyBorder="1"/>
    <xf numFmtId="0" fontId="2" fillId="5" borderId="0" xfId="0" applyFont="1" applyFill="1"/>
    <xf numFmtId="0" fontId="2" fillId="5" borderId="25" xfId="0" applyFont="1" applyFill="1" applyBorder="1"/>
    <xf numFmtId="0" fontId="2" fillId="5" borderId="29" xfId="0" applyFont="1" applyFill="1" applyBorder="1"/>
    <xf numFmtId="0" fontId="2" fillId="5" borderId="30" xfId="0" applyFont="1" applyFill="1" applyBorder="1"/>
    <xf numFmtId="0" fontId="2" fillId="5" borderId="9" xfId="0" applyFont="1" applyFill="1" applyBorder="1"/>
    <xf numFmtId="0" fontId="2" fillId="5" borderId="50" xfId="0" applyFont="1" applyFill="1" applyBorder="1"/>
    <xf numFmtId="0" fontId="5" fillId="5" borderId="9" xfId="0" applyFont="1" applyFill="1" applyBorder="1"/>
    <xf numFmtId="10" fontId="5" fillId="5" borderId="9" xfId="0" applyNumberFormat="1" applyFont="1" applyFill="1" applyBorder="1"/>
    <xf numFmtId="0" fontId="5" fillId="5" borderId="13" xfId="0" applyFont="1" applyFill="1" applyBorder="1"/>
    <xf numFmtId="166" fontId="2" fillId="5" borderId="0" xfId="0" applyNumberFormat="1" applyFont="1" applyFill="1"/>
    <xf numFmtId="166" fontId="2" fillId="5" borderId="30" xfId="0" applyNumberFormat="1" applyFont="1" applyFill="1" applyBorder="1"/>
    <xf numFmtId="14" fontId="2" fillId="5" borderId="25" xfId="0" applyNumberFormat="1" applyFont="1" applyFill="1" applyBorder="1"/>
    <xf numFmtId="0" fontId="0" fillId="5" borderId="43" xfId="0" applyFill="1" applyBorder="1"/>
    <xf numFmtId="0" fontId="13" fillId="0" borderId="17" xfId="0" applyFont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54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42" xfId="0" applyBorder="1" applyAlignment="1">
      <alignment wrapText="1"/>
    </xf>
    <xf numFmtId="0" fontId="9" fillId="0" borderId="0" xfId="2" applyAlignment="1" applyProtection="1"/>
    <xf numFmtId="0" fontId="0" fillId="0" borderId="0" xfId="0"/>
    <xf numFmtId="0" fontId="14" fillId="0" borderId="19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21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4" fillId="0" borderId="39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14" fillId="0" borderId="54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55" xfId="0" applyFont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vertical="center" wrapText="1"/>
    </xf>
    <xf numFmtId="0" fontId="14" fillId="4" borderId="55" xfId="0" applyFont="1" applyFill="1" applyBorder="1" applyAlignment="1">
      <alignment vertical="center" wrapText="1"/>
    </xf>
    <xf numFmtId="0" fontId="15" fillId="4" borderId="21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5" fillId="4" borderId="40" xfId="0" applyFont="1" applyFill="1" applyBorder="1" applyAlignment="1">
      <alignment vertical="center" wrapText="1"/>
    </xf>
    <xf numFmtId="0" fontId="14" fillId="4" borderId="54" xfId="0" applyFont="1" applyFill="1" applyBorder="1" applyAlignment="1">
      <alignment vertical="center" wrapText="1"/>
    </xf>
    <xf numFmtId="0" fontId="14" fillId="4" borderId="41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0" fontId="14" fillId="4" borderId="42" xfId="0" applyFont="1" applyFill="1" applyBorder="1" applyAlignment="1">
      <alignment vertical="center" wrapText="1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7</xdr:col>
      <xdr:colOff>590550</xdr:colOff>
      <xdr:row>33</xdr:row>
      <xdr:rowOff>161925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5753100"/>
          <a:ext cx="613410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171450</xdr:colOff>
      <xdr:row>42</xdr:row>
      <xdr:rowOff>47625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6267450" cy="785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armtalonline.dlbr.d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farmtalonline.dk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retsinformation.dk/eli/lta/2022/420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J28"/>
  <sheetViews>
    <sheetView defaultGridColor="0" colorId="22" workbookViewId="0">
      <selection activeCell="E13" sqref="E13"/>
    </sheetView>
  </sheetViews>
  <sheetFormatPr defaultColWidth="9.6640625" defaultRowHeight="15" x14ac:dyDescent="0.2"/>
  <cols>
    <col min="3" max="3" width="10.109375" bestFit="1" customWidth="1"/>
    <col min="4" max="7" width="8.6640625" customWidth="1"/>
    <col min="8" max="8" width="12.44140625" bestFit="1" customWidth="1"/>
    <col min="9" max="9" width="2" customWidth="1"/>
  </cols>
  <sheetData>
    <row r="1" spans="1:10" x14ac:dyDescent="0.2">
      <c r="A1" s="91"/>
      <c r="B1" s="91"/>
      <c r="C1" s="91"/>
      <c r="D1" s="91"/>
      <c r="E1" s="91"/>
      <c r="F1" s="91"/>
      <c r="G1" s="91"/>
      <c r="H1" s="91"/>
      <c r="I1" s="91"/>
    </row>
    <row r="2" spans="1:10" ht="15.75" x14ac:dyDescent="0.25">
      <c r="A2" s="24" t="s">
        <v>69</v>
      </c>
      <c r="B2" s="1"/>
      <c r="C2" s="1"/>
      <c r="D2" s="1"/>
      <c r="E2" s="1"/>
      <c r="F2" s="1"/>
      <c r="G2" s="1"/>
      <c r="H2" s="2"/>
      <c r="I2" s="89"/>
      <c r="J2" s="3"/>
    </row>
    <row r="3" spans="1:10" ht="15.75" thickBot="1" x14ac:dyDescent="0.25">
      <c r="A3" s="3"/>
      <c r="B3" s="147"/>
      <c r="C3" s="148"/>
      <c r="D3" s="3"/>
      <c r="E3" s="3"/>
      <c r="F3" s="3"/>
      <c r="G3" s="3"/>
      <c r="H3" s="3"/>
      <c r="I3" s="89"/>
      <c r="J3" s="3"/>
    </row>
    <row r="4" spans="1:10" ht="15.75" thickTop="1" x14ac:dyDescent="0.2">
      <c r="A4" s="34" t="s">
        <v>43</v>
      </c>
      <c r="C4" s="153"/>
      <c r="D4" s="35"/>
      <c r="E4" s="35"/>
      <c r="F4" s="36" t="s">
        <v>42</v>
      </c>
      <c r="G4" s="164"/>
      <c r="H4" s="165"/>
      <c r="I4" s="89"/>
      <c r="J4" s="3"/>
    </row>
    <row r="5" spans="1:10" x14ac:dyDescent="0.2">
      <c r="A5" s="37" t="s">
        <v>33</v>
      </c>
      <c r="B5" s="3"/>
      <c r="C5" s="153"/>
      <c r="D5" s="3"/>
      <c r="E5" s="3"/>
      <c r="F5" s="3"/>
      <c r="G5" s="3"/>
      <c r="H5" s="38"/>
      <c r="I5" s="89"/>
      <c r="J5" s="3"/>
    </row>
    <row r="6" spans="1:10" x14ac:dyDescent="0.2">
      <c r="A6" s="37"/>
      <c r="B6" s="3"/>
      <c r="D6" s="3"/>
      <c r="E6" s="3"/>
      <c r="F6" s="3"/>
      <c r="G6" s="3"/>
      <c r="H6" s="38"/>
      <c r="I6" s="89"/>
      <c r="J6" s="3"/>
    </row>
    <row r="7" spans="1:10" x14ac:dyDescent="0.2">
      <c r="A7" s="37"/>
      <c r="B7" s="3"/>
      <c r="C7" s="3"/>
      <c r="D7" s="3"/>
      <c r="E7" s="3"/>
      <c r="F7" s="3"/>
      <c r="G7" s="3"/>
      <c r="H7" s="38"/>
      <c r="I7" s="89"/>
      <c r="J7" s="3"/>
    </row>
    <row r="8" spans="1:10" x14ac:dyDescent="0.2">
      <c r="A8" s="37" t="s">
        <v>45</v>
      </c>
      <c r="C8" s="3" t="s">
        <v>46</v>
      </c>
      <c r="E8" s="3"/>
      <c r="F8" s="3"/>
      <c r="G8" s="3"/>
      <c r="H8" s="38"/>
      <c r="I8" s="89"/>
      <c r="J8" s="3"/>
    </row>
    <row r="9" spans="1:10" x14ac:dyDescent="0.2">
      <c r="A9" s="37" t="s">
        <v>44</v>
      </c>
      <c r="B9" s="3"/>
      <c r="C9" s="3" t="s">
        <v>41</v>
      </c>
      <c r="E9" s="3"/>
      <c r="F9" s="3"/>
      <c r="G9" s="3"/>
      <c r="H9" s="38"/>
      <c r="I9" s="89"/>
      <c r="J9" s="3"/>
    </row>
    <row r="10" spans="1:10" ht="15.75" thickBot="1" x14ac:dyDescent="0.25">
      <c r="A10" s="39" t="s">
        <v>0</v>
      </c>
      <c r="B10" s="40"/>
      <c r="C10" s="40"/>
      <c r="D10" s="40"/>
      <c r="E10" s="40"/>
      <c r="F10" s="40"/>
      <c r="G10" s="40"/>
      <c r="H10" s="41"/>
      <c r="I10" s="89"/>
      <c r="J10" s="3"/>
    </row>
    <row r="11" spans="1:10" ht="16.5" thickTop="1" thickBot="1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3"/>
    </row>
    <row r="12" spans="1:10" ht="27" thickTop="1" thickBot="1" x14ac:dyDescent="0.25">
      <c r="A12" s="96"/>
      <c r="B12" s="97"/>
      <c r="C12" s="46" t="s">
        <v>4</v>
      </c>
      <c r="D12" s="46" t="s">
        <v>5</v>
      </c>
      <c r="E12" s="58" t="s">
        <v>52</v>
      </c>
      <c r="F12" s="58" t="s">
        <v>50</v>
      </c>
      <c r="G12" s="58" t="s">
        <v>51</v>
      </c>
      <c r="H12" s="47" t="s">
        <v>49</v>
      </c>
      <c r="I12" s="89"/>
      <c r="J12" s="5"/>
    </row>
    <row r="13" spans="1:10" ht="15.75" x14ac:dyDescent="0.25">
      <c r="A13" s="37" t="s">
        <v>6</v>
      </c>
      <c r="B13" s="3"/>
      <c r="C13" s="149"/>
      <c r="D13" s="150"/>
      <c r="E13" s="8">
        <f>+Statuspriser!D4</f>
        <v>3760</v>
      </c>
      <c r="F13" s="7"/>
      <c r="G13" s="9">
        <f>SUM(E13-((7-D13)*F13))+Statuspriser!F4</f>
        <v>3760</v>
      </c>
      <c r="H13" s="48">
        <f>+C13*G13</f>
        <v>0</v>
      </c>
      <c r="I13" s="91"/>
    </row>
    <row r="14" spans="1:10" ht="15.75" x14ac:dyDescent="0.25">
      <c r="A14" s="37" t="s">
        <v>7</v>
      </c>
      <c r="B14" s="3"/>
      <c r="C14" s="149"/>
      <c r="D14" s="150"/>
      <c r="E14" s="8">
        <f>+Statuspriser!D5</f>
        <v>2670</v>
      </c>
      <c r="F14" s="7"/>
      <c r="G14" s="9">
        <f>SUM(E14-((7-D14)*F14))+Statuspriser!F5</f>
        <v>2670</v>
      </c>
      <c r="H14" s="48">
        <f t="shared" ref="H14:H20" si="0">+C14*G14</f>
        <v>0</v>
      </c>
      <c r="I14" s="91"/>
    </row>
    <row r="15" spans="1:10" ht="15.75" x14ac:dyDescent="0.25">
      <c r="A15" s="37" t="s">
        <v>8</v>
      </c>
      <c r="B15" s="3"/>
      <c r="C15" s="149"/>
      <c r="D15" s="150"/>
      <c r="E15" s="8">
        <f>+Statuspriser!D6</f>
        <v>1860</v>
      </c>
      <c r="F15" s="7"/>
      <c r="G15" s="9">
        <f>SUM(E15-((7-D15)*F15))+Statuspriser!F6</f>
        <v>1860</v>
      </c>
      <c r="H15" s="48">
        <f t="shared" si="0"/>
        <v>0</v>
      </c>
      <c r="I15" s="91"/>
    </row>
    <row r="16" spans="1:10" ht="15.75" x14ac:dyDescent="0.25">
      <c r="A16" s="37" t="s">
        <v>9</v>
      </c>
      <c r="B16" s="3"/>
      <c r="C16" s="149"/>
      <c r="D16" s="150"/>
      <c r="E16" s="8">
        <f>+Statuspriser!D7</f>
        <v>3760</v>
      </c>
      <c r="F16" s="7"/>
      <c r="G16" s="9">
        <f>SUM(E16-((7-D16)*F16))+Statuspriser!F7</f>
        <v>3760</v>
      </c>
      <c r="H16" s="48">
        <f t="shared" si="0"/>
        <v>0</v>
      </c>
      <c r="I16" s="91"/>
    </row>
    <row r="17" spans="1:9" ht="15.75" x14ac:dyDescent="0.25">
      <c r="A17" s="37" t="s">
        <v>39</v>
      </c>
      <c r="B17" s="3"/>
      <c r="C17" s="149"/>
      <c r="D17" s="150"/>
      <c r="E17" s="8">
        <f>+Statuspriser!D8</f>
        <v>137</v>
      </c>
      <c r="F17" s="7">
        <f>+Statuspriser!E8</f>
        <v>19.75</v>
      </c>
      <c r="G17" s="9">
        <f>+F17*D17+E17+Statuspriser!F8</f>
        <v>137</v>
      </c>
      <c r="H17" s="48">
        <f t="shared" si="0"/>
        <v>0</v>
      </c>
      <c r="I17" s="91"/>
    </row>
    <row r="18" spans="1:9" ht="15.75" x14ac:dyDescent="0.25">
      <c r="A18" s="37" t="s">
        <v>40</v>
      </c>
      <c r="B18" s="3"/>
      <c r="C18" s="149"/>
      <c r="D18" s="150"/>
      <c r="E18" s="8">
        <f>+Statuspriser!D9</f>
        <v>209</v>
      </c>
      <c r="F18" s="7">
        <f>+Statuspriser!E9</f>
        <v>9.4499999999999993</v>
      </c>
      <c r="G18" s="9">
        <f>+F18*D18+E18+Statuspriser!F9</f>
        <v>209</v>
      </c>
      <c r="H18" s="48">
        <f t="shared" si="0"/>
        <v>0</v>
      </c>
      <c r="I18" s="91"/>
    </row>
    <row r="19" spans="1:9" ht="15.75" x14ac:dyDescent="0.25">
      <c r="A19" s="37" t="s">
        <v>140</v>
      </c>
      <c r="B19" s="3"/>
      <c r="C19" s="149"/>
      <c r="D19" s="150"/>
      <c r="E19" s="8">
        <f>+Statuspriser!D10</f>
        <v>212</v>
      </c>
      <c r="F19" s="7">
        <f>+Statuspriser!E10</f>
        <v>9.4</v>
      </c>
      <c r="G19" s="9">
        <f>+F19*D19+E19+Statuspriser!F10</f>
        <v>212</v>
      </c>
      <c r="H19" s="48">
        <f t="shared" si="0"/>
        <v>0</v>
      </c>
      <c r="I19" s="91"/>
    </row>
    <row r="20" spans="1:9" ht="16.5" thickBot="1" x14ac:dyDescent="0.3">
      <c r="A20" s="39" t="s">
        <v>141</v>
      </c>
      <c r="B20" s="40"/>
      <c r="C20" s="151"/>
      <c r="D20" s="152"/>
      <c r="E20" s="50">
        <f>+Statuspriser!D11</f>
        <v>212</v>
      </c>
      <c r="F20" s="49">
        <f>+Statuspriser!E11</f>
        <v>9.4</v>
      </c>
      <c r="G20" s="145">
        <f>+F20*D20+E20+Statuspriser!F11</f>
        <v>212</v>
      </c>
      <c r="H20" s="146">
        <f t="shared" si="0"/>
        <v>0</v>
      </c>
      <c r="I20" s="91"/>
    </row>
    <row r="21" spans="1:9" ht="17.25" thickTop="1" thickBot="1" x14ac:dyDescent="0.3">
      <c r="A21" s="42" t="s">
        <v>10</v>
      </c>
      <c r="B21" s="43"/>
      <c r="C21" s="44">
        <f>SUM(C13:C20)</f>
        <v>0</v>
      </c>
      <c r="D21" s="44"/>
      <c r="E21" s="44"/>
      <c r="F21" s="44"/>
      <c r="G21" s="44"/>
      <c r="H21" s="45">
        <f>SUM(H13:H20)</f>
        <v>0</v>
      </c>
      <c r="I21" s="91"/>
    </row>
    <row r="22" spans="1:9" ht="12.75" customHeight="1" thickTop="1" thickBot="1" x14ac:dyDescent="0.3">
      <c r="A22" s="92"/>
      <c r="B22" s="92"/>
      <c r="C22" s="93"/>
      <c r="D22" s="93"/>
      <c r="E22" s="93"/>
      <c r="F22" s="93"/>
      <c r="G22" s="93"/>
      <c r="H22" s="94"/>
      <c r="I22" s="91"/>
    </row>
    <row r="23" spans="1:9" ht="19.899999999999999" customHeight="1" thickBot="1" x14ac:dyDescent="0.3">
      <c r="A23" s="31" t="s">
        <v>64</v>
      </c>
      <c r="B23" s="10"/>
      <c r="C23" s="32"/>
      <c r="D23" s="33">
        <f>+C13*D13+C14*D14+C15*D15+C16*D16+C17*D17+C18*D18+C19*D19+C20*D20</f>
        <v>0</v>
      </c>
      <c r="E23" s="3"/>
      <c r="F23" s="3"/>
      <c r="G23" s="3"/>
      <c r="H23" s="23"/>
    </row>
    <row r="24" spans="1:9" x14ac:dyDescent="0.2">
      <c r="A24" s="3"/>
      <c r="B24" s="3"/>
      <c r="C24" s="3"/>
      <c r="D24" s="3"/>
      <c r="E24" s="3"/>
      <c r="F24" s="3"/>
      <c r="G24" s="3"/>
      <c r="H24" s="3"/>
    </row>
    <row r="25" spans="1:9" x14ac:dyDescent="0.2">
      <c r="A25" s="3"/>
      <c r="B25" s="3"/>
      <c r="C25" s="3"/>
      <c r="D25" s="3"/>
      <c r="E25" s="3"/>
      <c r="F25" s="3"/>
      <c r="G25" s="3"/>
      <c r="H25" s="3"/>
    </row>
    <row r="26" spans="1:9" x14ac:dyDescent="0.2">
      <c r="A26" s="3" t="s">
        <v>66</v>
      </c>
      <c r="B26" s="3"/>
      <c r="C26" s="3"/>
      <c r="D26" s="3"/>
      <c r="E26" s="3"/>
      <c r="F26" s="3"/>
      <c r="G26" s="3"/>
      <c r="H26" s="3"/>
    </row>
    <row r="27" spans="1:9" x14ac:dyDescent="0.2">
      <c r="A27" s="99" t="s">
        <v>133</v>
      </c>
    </row>
    <row r="28" spans="1:9" x14ac:dyDescent="0.2">
      <c r="A28" s="98" t="s">
        <v>67</v>
      </c>
    </row>
  </sheetData>
  <mergeCells count="1">
    <mergeCell ref="G4:H4"/>
  </mergeCells>
  <phoneticPr fontId="0" type="noConversion"/>
  <hyperlinks>
    <hyperlink ref="A27" r:id="rId1" xr:uid="{03F15666-14C9-4349-B9B1-2CD4A2A3A81B}"/>
  </hyperlinks>
  <pageMargins left="0.5" right="0.5" top="0.5" bottom="0.5" header="0" footer="0"/>
  <pageSetup paperSize="9" orientation="portrait" r:id="rId2"/>
  <headerFooter alignWithMargins="0">
    <oddFooter>&amp;L&amp;D+</oddFooter>
  </headerFooter>
  <rowBreaks count="1" manualBreakCount="1">
    <brk id="45" max="16383" man="1"/>
  </rowBreaks>
  <colBreaks count="2" manualBreakCount="2">
    <brk id="8" max="1048575" man="1"/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tabSelected="1" workbookViewId="0">
      <selection activeCell="E10" sqref="E10"/>
    </sheetView>
  </sheetViews>
  <sheetFormatPr defaultRowHeight="15" x14ac:dyDescent="0.2"/>
  <cols>
    <col min="3" max="3" width="11" customWidth="1"/>
  </cols>
  <sheetData>
    <row r="1" spans="1:6" ht="15.75" thickBot="1" x14ac:dyDescent="0.25"/>
    <row r="2" spans="1:6" ht="15.75" x14ac:dyDescent="0.25">
      <c r="A2" s="142" t="s">
        <v>132</v>
      </c>
      <c r="B2" s="26"/>
      <c r="C2" s="95"/>
      <c r="D2" s="166" t="s">
        <v>150</v>
      </c>
      <c r="E2" s="168" t="s">
        <v>2</v>
      </c>
      <c r="F2" s="170" t="s">
        <v>47</v>
      </c>
    </row>
    <row r="3" spans="1:6" ht="15.75" thickBot="1" x14ac:dyDescent="0.25">
      <c r="A3" s="27"/>
      <c r="B3" s="28"/>
      <c r="C3" s="29"/>
      <c r="D3" s="167"/>
      <c r="E3" s="169"/>
      <c r="F3" s="171"/>
    </row>
    <row r="4" spans="1:6" ht="15.75" x14ac:dyDescent="0.25">
      <c r="A4" s="25" t="s">
        <v>36</v>
      </c>
      <c r="B4" s="26"/>
      <c r="C4" s="26"/>
      <c r="D4" s="51">
        <v>3760</v>
      </c>
      <c r="E4" s="52"/>
      <c r="F4" s="53"/>
    </row>
    <row r="5" spans="1:6" ht="15.75" x14ac:dyDescent="0.25">
      <c r="A5" s="30" t="s">
        <v>37</v>
      </c>
      <c r="D5" s="51">
        <v>2670</v>
      </c>
      <c r="E5" s="52"/>
      <c r="F5" s="53"/>
    </row>
    <row r="6" spans="1:6" ht="15.75" x14ac:dyDescent="0.25">
      <c r="A6" s="30" t="s">
        <v>38</v>
      </c>
      <c r="D6" s="51">
        <v>1860</v>
      </c>
      <c r="E6" s="52"/>
      <c r="F6" s="53"/>
    </row>
    <row r="7" spans="1:6" ht="15.75" x14ac:dyDescent="0.25">
      <c r="A7" s="30" t="s">
        <v>9</v>
      </c>
      <c r="D7" s="51">
        <v>3760</v>
      </c>
      <c r="E7" s="52"/>
      <c r="F7" s="53"/>
    </row>
    <row r="8" spans="1:6" ht="15.75" x14ac:dyDescent="0.25">
      <c r="A8" s="30" t="s">
        <v>53</v>
      </c>
      <c r="D8" s="51">
        <v>137</v>
      </c>
      <c r="E8" s="52">
        <v>19.75</v>
      </c>
      <c r="F8" s="53">
        <v>0</v>
      </c>
    </row>
    <row r="9" spans="1:6" ht="15.75" x14ac:dyDescent="0.25">
      <c r="A9" s="30" t="s">
        <v>54</v>
      </c>
      <c r="D9" s="51">
        <v>209</v>
      </c>
      <c r="E9" s="52">
        <v>9.4499999999999993</v>
      </c>
      <c r="F9" s="53">
        <v>0</v>
      </c>
    </row>
    <row r="10" spans="1:6" ht="15.75" x14ac:dyDescent="0.25">
      <c r="A10" s="30" t="s">
        <v>138</v>
      </c>
      <c r="D10" s="51">
        <v>212</v>
      </c>
      <c r="E10" s="52">
        <v>9.4</v>
      </c>
      <c r="F10" s="53">
        <v>0</v>
      </c>
    </row>
    <row r="11" spans="1:6" ht="16.5" thickBot="1" x14ac:dyDescent="0.3">
      <c r="A11" s="27" t="s">
        <v>139</v>
      </c>
      <c r="B11" s="28"/>
      <c r="C11" s="28"/>
      <c r="D11" s="54">
        <v>212</v>
      </c>
      <c r="E11" s="55">
        <v>9.4</v>
      </c>
      <c r="F11" s="56">
        <v>0</v>
      </c>
    </row>
    <row r="12" spans="1:6" x14ac:dyDescent="0.2">
      <c r="A12" s="30" t="s">
        <v>65</v>
      </c>
    </row>
    <row r="15" spans="1:6" x14ac:dyDescent="0.2">
      <c r="A15" s="143" t="s">
        <v>148</v>
      </c>
      <c r="D15" s="99" t="s">
        <v>102</v>
      </c>
    </row>
    <row r="16" spans="1:6" x14ac:dyDescent="0.2">
      <c r="A16" s="143" t="s">
        <v>149</v>
      </c>
    </row>
    <row r="22" spans="1:9" x14ac:dyDescent="0.2">
      <c r="A22" s="143"/>
    </row>
    <row r="23" spans="1:9" x14ac:dyDescent="0.2">
      <c r="B23" s="172"/>
      <c r="C23" s="173"/>
      <c r="D23" s="173"/>
      <c r="E23" s="173"/>
      <c r="F23" s="173"/>
      <c r="G23" s="173"/>
      <c r="H23" s="173"/>
      <c r="I23" s="173"/>
    </row>
  </sheetData>
  <mergeCells count="4">
    <mergeCell ref="D2:D3"/>
    <mergeCell ref="E2:E3"/>
    <mergeCell ref="F2:F3"/>
    <mergeCell ref="B23:I23"/>
  </mergeCells>
  <phoneticPr fontId="0" type="noConversion"/>
  <hyperlinks>
    <hyperlink ref="D15" r:id="rId1" xr:uid="{00000000-0004-0000-0100-000000000000}"/>
  </hyperlinks>
  <pageMargins left="0.75" right="0.75" top="1" bottom="1" header="0" footer="0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I43"/>
  <sheetViews>
    <sheetView defaultGridColor="0" colorId="22" zoomScale="87" workbookViewId="0">
      <selection activeCell="C35" sqref="C35"/>
    </sheetView>
  </sheetViews>
  <sheetFormatPr defaultColWidth="9.6640625" defaultRowHeight="15" x14ac:dyDescent="0.2"/>
  <cols>
    <col min="1" max="1" width="11.5546875" customWidth="1"/>
    <col min="2" max="2" width="15.33203125" customWidth="1"/>
    <col min="3" max="3" width="11.109375" customWidth="1"/>
    <col min="4" max="4" width="9.88671875" customWidth="1"/>
    <col min="5" max="5" width="9.6640625" customWidth="1"/>
    <col min="6" max="7" width="8.6640625" customWidth="1"/>
    <col min="8" max="8" width="11.88671875" bestFit="1" customWidth="1"/>
    <col min="9" max="9" width="2.6640625" customWidth="1"/>
  </cols>
  <sheetData>
    <row r="1" spans="1:9" ht="16.5" thickBot="1" x14ac:dyDescent="0.3">
      <c r="A1" s="11" t="str">
        <f>+Besætningsværdi!A2</f>
        <v>Kompensation ved udsætning af besætning</v>
      </c>
      <c r="B1" s="3"/>
      <c r="C1" s="3"/>
      <c r="D1" s="3"/>
      <c r="E1" s="3"/>
      <c r="F1" s="3"/>
      <c r="G1" s="3"/>
      <c r="H1" s="3"/>
      <c r="I1" s="91"/>
    </row>
    <row r="2" spans="1:9" x14ac:dyDescent="0.2">
      <c r="A2" s="59" t="str">
        <f>+Besætningsværdi!A4</f>
        <v>Gdr. Ejer</v>
      </c>
      <c r="B2" s="4">
        <f>+Besætningsværdi!C4</f>
        <v>0</v>
      </c>
      <c r="C2" s="4"/>
      <c r="D2" s="4"/>
      <c r="E2" s="4"/>
      <c r="F2" s="4"/>
      <c r="G2" s="4"/>
      <c r="H2" s="14"/>
      <c r="I2" s="91"/>
    </row>
    <row r="3" spans="1:9" x14ac:dyDescent="0.2">
      <c r="A3" s="60" t="str">
        <f>+Besætningsværdi!A5</f>
        <v>Adresse</v>
      </c>
      <c r="B3" s="3">
        <f>+Besætningsværdi!C5</f>
        <v>0</v>
      </c>
      <c r="C3" s="3"/>
      <c r="D3" s="3"/>
      <c r="E3" s="3"/>
      <c r="F3" s="3"/>
      <c r="G3" s="3"/>
      <c r="H3" s="61"/>
      <c r="I3" s="91"/>
    </row>
    <row r="4" spans="1:9" x14ac:dyDescent="0.2">
      <c r="A4" s="62" t="s">
        <v>33</v>
      </c>
      <c r="B4" s="3">
        <f>+Besætningsværdi!C6</f>
        <v>0</v>
      </c>
      <c r="C4" s="3"/>
      <c r="D4" s="3"/>
      <c r="E4" s="3"/>
      <c r="F4" s="3"/>
      <c r="G4" s="3"/>
      <c r="H4" s="61"/>
      <c r="I4" s="91"/>
    </row>
    <row r="5" spans="1:9" ht="15.75" thickBot="1" x14ac:dyDescent="0.25">
      <c r="A5" s="6" t="s">
        <v>33</v>
      </c>
      <c r="B5" s="3">
        <f>+Besætningsværdi!C7</f>
        <v>0</v>
      </c>
      <c r="C5" s="3"/>
      <c r="D5" s="3"/>
      <c r="E5" s="3"/>
      <c r="F5" s="3"/>
      <c r="G5" s="3"/>
      <c r="H5" s="61"/>
      <c r="I5" s="91"/>
    </row>
    <row r="6" spans="1:9" ht="15.75" thickTop="1" x14ac:dyDescent="0.2">
      <c r="A6" s="63"/>
      <c r="B6" s="64"/>
      <c r="C6" s="64"/>
      <c r="D6" s="35"/>
      <c r="E6" s="35"/>
      <c r="F6" s="35"/>
      <c r="G6" s="35"/>
      <c r="H6" s="65"/>
      <c r="I6" s="91"/>
    </row>
    <row r="7" spans="1:9" x14ac:dyDescent="0.2">
      <c r="A7" s="66" t="str">
        <f>+Besætningsværdi!A8</f>
        <v>Chr. Nr.</v>
      </c>
      <c r="C7" t="str">
        <f>+Besætningsværdi!C8</f>
        <v>0-00000</v>
      </c>
      <c r="D7" s="3"/>
      <c r="E7" s="3"/>
      <c r="F7" s="3"/>
      <c r="G7" s="3"/>
      <c r="H7" s="38"/>
      <c r="I7" s="91"/>
    </row>
    <row r="8" spans="1:9" x14ac:dyDescent="0.2">
      <c r="A8" s="37" t="str">
        <f>Besætningsværdi!A9</f>
        <v>Bank, kontonr.</v>
      </c>
      <c r="B8" s="3"/>
      <c r="C8" s="3" t="str">
        <f>+Besætningsværdi!C9</f>
        <v>0000-000000</v>
      </c>
      <c r="D8" s="3"/>
      <c r="E8" s="3"/>
      <c r="F8" s="3"/>
      <c r="G8" s="3"/>
      <c r="H8" s="38"/>
      <c r="I8" s="91"/>
    </row>
    <row r="9" spans="1:9" ht="15.75" thickBot="1" x14ac:dyDescent="0.25">
      <c r="A9" s="39" t="str">
        <f>Besætningsværdi!A10</f>
        <v>Telefonnr.</v>
      </c>
      <c r="B9" s="40"/>
      <c r="C9" s="40">
        <f>+Besætningsværdi!C10</f>
        <v>0</v>
      </c>
      <c r="D9" s="40"/>
      <c r="E9" s="40"/>
      <c r="F9" s="40"/>
      <c r="G9" s="40"/>
      <c r="H9" s="41"/>
      <c r="I9" s="91"/>
    </row>
    <row r="10" spans="1:9" ht="15.75" thickTop="1" x14ac:dyDescent="0.2">
      <c r="A10" s="34" t="s">
        <v>134</v>
      </c>
      <c r="B10" s="35"/>
      <c r="C10" s="154"/>
      <c r="D10" s="35" t="s">
        <v>3</v>
      </c>
      <c r="E10" s="35"/>
      <c r="F10" s="154">
        <v>0</v>
      </c>
      <c r="G10" s="35"/>
      <c r="H10" s="65"/>
      <c r="I10" s="91"/>
    </row>
    <row r="11" spans="1:9" ht="15.75" thickBot="1" x14ac:dyDescent="0.25">
      <c r="A11" s="37" t="s">
        <v>1</v>
      </c>
      <c r="B11" s="3"/>
      <c r="C11" s="153"/>
      <c r="D11" s="3" t="s">
        <v>48</v>
      </c>
      <c r="E11" s="3"/>
      <c r="F11" s="3"/>
      <c r="G11" s="3"/>
      <c r="H11" s="38"/>
      <c r="I11" s="91"/>
    </row>
    <row r="12" spans="1:9" ht="16.5" thickTop="1" x14ac:dyDescent="0.25">
      <c r="A12" s="67" t="s">
        <v>12</v>
      </c>
      <c r="B12" s="68"/>
      <c r="C12" s="35"/>
      <c r="D12" s="35"/>
      <c r="E12" s="35"/>
      <c r="F12" s="35" t="s">
        <v>13</v>
      </c>
      <c r="G12" s="35"/>
      <c r="H12" s="65"/>
      <c r="I12" s="91"/>
    </row>
    <row r="13" spans="1:9" x14ac:dyDescent="0.2">
      <c r="A13" s="69" t="s">
        <v>14</v>
      </c>
      <c r="B13" s="1" t="s">
        <v>35</v>
      </c>
      <c r="C13" s="1" t="s">
        <v>15</v>
      </c>
      <c r="D13" s="1" t="s">
        <v>56</v>
      </c>
      <c r="E13" s="1"/>
      <c r="F13" s="1"/>
      <c r="G13" s="1"/>
      <c r="H13" s="70"/>
      <c r="I13" s="91"/>
    </row>
    <row r="14" spans="1:9" ht="15.75" thickBot="1" x14ac:dyDescent="0.25">
      <c r="A14" s="155"/>
      <c r="B14" s="156"/>
      <c r="C14" s="156"/>
      <c r="D14" s="156"/>
      <c r="E14" s="40"/>
      <c r="F14" s="40"/>
      <c r="G14" s="40"/>
      <c r="H14" s="41"/>
      <c r="I14" s="91"/>
    </row>
    <row r="15" spans="1:9" ht="15.75" thickTop="1" x14ac:dyDescent="0.2">
      <c r="A15" s="34"/>
      <c r="B15" s="35"/>
      <c r="C15" s="35"/>
      <c r="D15" s="35"/>
      <c r="E15" s="35"/>
      <c r="F15" s="35"/>
      <c r="G15" s="35"/>
      <c r="H15" s="71" t="s">
        <v>16</v>
      </c>
      <c r="I15" s="91"/>
    </row>
    <row r="16" spans="1:9" ht="15.75" x14ac:dyDescent="0.25">
      <c r="A16" s="72" t="s">
        <v>17</v>
      </c>
      <c r="B16" s="3"/>
      <c r="C16" s="3"/>
      <c r="D16" s="3"/>
      <c r="E16" s="3"/>
      <c r="F16" s="3"/>
      <c r="G16" s="3"/>
      <c r="H16" s="38"/>
      <c r="I16" s="91"/>
    </row>
    <row r="17" spans="1:9" ht="15.75" thickBot="1" x14ac:dyDescent="0.25">
      <c r="A17" s="37" t="s">
        <v>135</v>
      </c>
      <c r="B17" s="3"/>
      <c r="C17" s="3"/>
      <c r="D17" s="3"/>
      <c r="E17" s="3"/>
      <c r="F17" s="3"/>
      <c r="G17" s="3"/>
      <c r="H17" s="73">
        <f>+A14*B14*C11*D14/52</f>
        <v>0</v>
      </c>
      <c r="I17" s="91"/>
    </row>
    <row r="18" spans="1:9" ht="17.25" thickTop="1" thickBot="1" x14ac:dyDescent="0.3">
      <c r="A18" s="67" t="s">
        <v>18</v>
      </c>
      <c r="B18" s="35"/>
      <c r="C18" s="35"/>
      <c r="D18" s="35"/>
      <c r="E18" s="35"/>
      <c r="F18" s="35"/>
      <c r="G18" s="35"/>
      <c r="H18" s="84"/>
      <c r="I18" s="91"/>
    </row>
    <row r="19" spans="1:9" ht="15.75" thickBot="1" x14ac:dyDescent="0.25">
      <c r="A19" s="37" t="s">
        <v>19</v>
      </c>
      <c r="B19" s="3" t="s">
        <v>57</v>
      </c>
      <c r="C19" s="157"/>
      <c r="D19" s="3" t="s">
        <v>58</v>
      </c>
      <c r="E19" s="157"/>
      <c r="F19" s="3"/>
      <c r="G19" s="3"/>
      <c r="H19" s="73">
        <f>+$A$14*C19*E19*D14/52</f>
        <v>0</v>
      </c>
      <c r="I19" s="91"/>
    </row>
    <row r="20" spans="1:9" ht="15.75" thickBot="1" x14ac:dyDescent="0.25">
      <c r="A20" s="37" t="s">
        <v>20</v>
      </c>
      <c r="B20" s="3" t="s">
        <v>57</v>
      </c>
      <c r="C20" s="157"/>
      <c r="D20" s="3" t="s">
        <v>58</v>
      </c>
      <c r="E20" s="157"/>
      <c r="F20" s="3"/>
      <c r="G20" s="3"/>
      <c r="H20" s="73">
        <f>+$A$14*C20*E20*D14/52</f>
        <v>0</v>
      </c>
      <c r="I20" s="91"/>
    </row>
    <row r="21" spans="1:9" ht="15.75" thickBot="1" x14ac:dyDescent="0.25">
      <c r="A21" s="37" t="s">
        <v>21</v>
      </c>
      <c r="B21" s="3" t="s">
        <v>57</v>
      </c>
      <c r="C21" s="157"/>
      <c r="D21" s="3" t="s">
        <v>58</v>
      </c>
      <c r="E21" s="157"/>
      <c r="F21" s="3"/>
      <c r="G21" s="3"/>
      <c r="H21" s="73">
        <f>+$A$14*$B$14*C21*E21*D14/52</f>
        <v>0</v>
      </c>
      <c r="I21" s="91"/>
    </row>
    <row r="22" spans="1:9" ht="15.75" thickBot="1" x14ac:dyDescent="0.25">
      <c r="A22" s="37" t="s">
        <v>22</v>
      </c>
      <c r="B22" s="3" t="s">
        <v>57</v>
      </c>
      <c r="C22" s="157"/>
      <c r="D22" s="3" t="s">
        <v>58</v>
      </c>
      <c r="E22" s="157"/>
      <c r="F22" s="3"/>
      <c r="G22" s="3"/>
      <c r="H22" s="73">
        <f>+$A$14*$B$14*C22*E22*D14/52</f>
        <v>0</v>
      </c>
      <c r="I22" s="91"/>
    </row>
    <row r="23" spans="1:9" ht="15.75" thickBot="1" x14ac:dyDescent="0.25">
      <c r="A23" s="37" t="s">
        <v>23</v>
      </c>
      <c r="B23" s="3" t="s">
        <v>57</v>
      </c>
      <c r="C23" s="157"/>
      <c r="D23" s="3" t="s">
        <v>58</v>
      </c>
      <c r="E23" s="157"/>
      <c r="F23" s="3"/>
      <c r="G23" s="3"/>
      <c r="H23" s="73">
        <f>+$A$14*$B$14*C23*E23*D14/52</f>
        <v>0</v>
      </c>
      <c r="I23" s="91"/>
    </row>
    <row r="24" spans="1:9" ht="15.75" thickBot="1" x14ac:dyDescent="0.25">
      <c r="A24" s="39" t="s">
        <v>142</v>
      </c>
      <c r="B24" s="40" t="s">
        <v>57</v>
      </c>
      <c r="C24" s="158"/>
      <c r="D24" s="40" t="s">
        <v>58</v>
      </c>
      <c r="E24" s="158"/>
      <c r="F24" s="40"/>
      <c r="G24" s="40"/>
      <c r="H24" s="85">
        <f>+$A$14*$B$14*C24*E24*D14/52</f>
        <v>0</v>
      </c>
      <c r="I24" s="91"/>
    </row>
    <row r="25" spans="1:9" ht="17.25" thickTop="1" thickBot="1" x14ac:dyDescent="0.3">
      <c r="A25" s="77" t="s">
        <v>24</v>
      </c>
      <c r="B25" s="74"/>
      <c r="C25" s="74"/>
      <c r="D25" s="74"/>
      <c r="E25" s="74"/>
      <c r="F25" s="74"/>
      <c r="G25" s="74"/>
      <c r="H25" s="83">
        <f>+H17-H19-H20-H21-H22-H23-H24</f>
        <v>0</v>
      </c>
      <c r="I25" s="91"/>
    </row>
    <row r="26" spans="1:9" ht="16.5" thickTop="1" thickBot="1" x14ac:dyDescent="0.25">
      <c r="A26" s="89"/>
      <c r="B26" s="89"/>
      <c r="C26" s="89"/>
      <c r="D26" s="89"/>
      <c r="E26" s="89"/>
      <c r="F26" s="89"/>
      <c r="G26" s="89"/>
      <c r="H26" s="90"/>
      <c r="I26" s="91"/>
    </row>
    <row r="27" spans="1:9" ht="16.5" thickBot="1" x14ac:dyDescent="0.3">
      <c r="A27" s="12" t="s">
        <v>136</v>
      </c>
      <c r="B27" s="13"/>
      <c r="C27" s="13"/>
      <c r="D27" s="4"/>
      <c r="E27" s="4"/>
      <c r="F27" s="4"/>
      <c r="G27" s="4"/>
      <c r="H27" s="17"/>
      <c r="I27" s="91"/>
    </row>
    <row r="28" spans="1:9" ht="30" customHeight="1" thickBot="1" x14ac:dyDescent="0.25">
      <c r="A28" s="75" t="s">
        <v>55</v>
      </c>
      <c r="B28" s="76" t="s">
        <v>25</v>
      </c>
      <c r="C28" s="76" t="s">
        <v>26</v>
      </c>
      <c r="D28" s="76" t="s">
        <v>27</v>
      </c>
      <c r="E28" s="18" t="s">
        <v>28</v>
      </c>
      <c r="F28" s="18" t="s">
        <v>34</v>
      </c>
      <c r="G28" s="18"/>
      <c r="H28" s="19" t="s">
        <v>16</v>
      </c>
      <c r="I28" s="91"/>
    </row>
    <row r="29" spans="1:9" ht="15.75" thickBot="1" x14ac:dyDescent="0.25">
      <c r="A29" s="159"/>
      <c r="B29" s="159"/>
      <c r="C29" s="160"/>
      <c r="D29" s="159"/>
      <c r="E29" s="20">
        <f>SUM(D29*1.31-C14)</f>
        <v>0</v>
      </c>
      <c r="F29" s="20"/>
      <c r="G29" s="161"/>
      <c r="H29" s="21"/>
      <c r="I29" s="91"/>
    </row>
    <row r="30" spans="1:9" ht="15.75" thickBot="1" x14ac:dyDescent="0.25">
      <c r="A30" s="6" t="s">
        <v>17</v>
      </c>
      <c r="B30" s="3"/>
      <c r="C30" s="3"/>
      <c r="D30" s="3"/>
      <c r="E30" s="3"/>
      <c r="F30" s="3"/>
      <c r="G30" s="3"/>
      <c r="H30" s="22"/>
      <c r="I30" s="91"/>
    </row>
    <row r="31" spans="1:9" ht="15.75" thickBot="1" x14ac:dyDescent="0.25">
      <c r="A31" t="s">
        <v>63</v>
      </c>
      <c r="B31" s="3"/>
      <c r="C31" s="3"/>
      <c r="D31" s="153">
        <f>C10+F10-0.35</f>
        <v>-0.35</v>
      </c>
      <c r="E31" s="3" t="s">
        <v>29</v>
      </c>
      <c r="F31" s="3"/>
      <c r="G31" s="3"/>
      <c r="H31" s="15">
        <f>SUM(A29*D29*D31*G29/52)*((1-C29/2))</f>
        <v>0</v>
      </c>
      <c r="I31" s="91"/>
    </row>
    <row r="32" spans="1:9" ht="15.75" thickBot="1" x14ac:dyDescent="0.25">
      <c r="A32" s="6" t="s">
        <v>30</v>
      </c>
      <c r="B32" s="3"/>
      <c r="C32" s="3"/>
      <c r="D32" s="3"/>
      <c r="E32" s="3"/>
      <c r="F32" s="3"/>
      <c r="G32" s="3"/>
      <c r="H32" s="16"/>
      <c r="I32" s="91"/>
    </row>
    <row r="33" spans="1:9" ht="15.75" thickTop="1" x14ac:dyDescent="0.2">
      <c r="A33" s="34" t="s">
        <v>59</v>
      </c>
      <c r="B33" s="35"/>
      <c r="C33" s="35"/>
      <c r="D33" s="154">
        <f>C11</f>
        <v>0</v>
      </c>
      <c r="E33" s="35" t="s">
        <v>60</v>
      </c>
      <c r="F33" s="35"/>
      <c r="G33" s="35"/>
      <c r="H33" s="86">
        <f>SUM(A29*D33*G29/52)*(1+(C29/2))</f>
        <v>0</v>
      </c>
      <c r="I33" s="91"/>
    </row>
    <row r="34" spans="1:9" x14ac:dyDescent="0.2">
      <c r="A34" s="37" t="s">
        <v>61</v>
      </c>
      <c r="B34" s="3"/>
      <c r="C34" s="153"/>
      <c r="D34" s="162"/>
      <c r="E34" s="3" t="s">
        <v>31</v>
      </c>
      <c r="F34" s="3"/>
      <c r="G34" s="3"/>
      <c r="H34" s="87">
        <f>+A29*B29*E29*C34*D34/100*G29/52</f>
        <v>0</v>
      </c>
      <c r="I34" s="91"/>
    </row>
    <row r="35" spans="1:9" ht="15.75" thickBot="1" x14ac:dyDescent="0.25">
      <c r="A35" s="39" t="s">
        <v>62</v>
      </c>
      <c r="B35" s="40"/>
      <c r="C35" s="156"/>
      <c r="D35" s="163"/>
      <c r="E35" s="40" t="s">
        <v>31</v>
      </c>
      <c r="F35" s="40"/>
      <c r="G35" s="40"/>
      <c r="H35" s="88">
        <f>+A29*B29*E29*C35*D35/100*G29/52</f>
        <v>0</v>
      </c>
      <c r="I35" s="91"/>
    </row>
    <row r="36" spans="1:9" ht="17.25" thickTop="1" thickBot="1" x14ac:dyDescent="0.3">
      <c r="A36" s="77" t="s">
        <v>137</v>
      </c>
      <c r="B36" s="74"/>
      <c r="C36" s="74"/>
      <c r="D36" s="74"/>
      <c r="E36" s="74"/>
      <c r="F36" s="74"/>
      <c r="G36" s="74"/>
      <c r="H36" s="78">
        <f>+H31-H33-H34-H35</f>
        <v>0</v>
      </c>
      <c r="I36" s="91"/>
    </row>
    <row r="37" spans="1:9" ht="15.75" thickTop="1" x14ac:dyDescent="0.2">
      <c r="A37" s="89"/>
      <c r="B37" s="89"/>
      <c r="C37" s="89"/>
      <c r="D37" s="89"/>
      <c r="E37" s="89"/>
      <c r="F37" s="89"/>
      <c r="G37" s="89"/>
      <c r="H37" s="90"/>
      <c r="I37" s="91"/>
    </row>
    <row r="38" spans="1:9" x14ac:dyDescent="0.2">
      <c r="A38" s="3"/>
      <c r="B38" s="3"/>
      <c r="C38" s="3"/>
      <c r="D38" s="3"/>
      <c r="E38" s="3"/>
      <c r="F38" s="3"/>
      <c r="G38" s="3"/>
      <c r="H38" s="57"/>
    </row>
    <row r="39" spans="1:9" x14ac:dyDescent="0.2">
      <c r="A39" s="3"/>
      <c r="B39" s="3"/>
      <c r="C39" s="3"/>
      <c r="D39" s="3"/>
      <c r="E39" s="3"/>
      <c r="F39" s="3"/>
      <c r="G39" s="3"/>
      <c r="H39" s="57"/>
    </row>
    <row r="40" spans="1:9" x14ac:dyDescent="0.2">
      <c r="A40" s="3"/>
      <c r="B40" s="3"/>
      <c r="C40" s="3"/>
      <c r="D40" s="3"/>
      <c r="E40" s="3"/>
      <c r="F40" s="3"/>
      <c r="G40" s="3"/>
      <c r="H40" s="57"/>
    </row>
    <row r="41" spans="1:9" x14ac:dyDescent="0.2">
      <c r="A41" s="3"/>
      <c r="B41" s="3"/>
      <c r="C41" s="3"/>
      <c r="D41" s="3"/>
      <c r="E41" s="3"/>
      <c r="F41" s="3"/>
      <c r="G41" s="3"/>
      <c r="H41" s="79"/>
    </row>
    <row r="42" spans="1:9" x14ac:dyDescent="0.2">
      <c r="A42" s="80"/>
      <c r="B42" s="80"/>
      <c r="C42" s="80"/>
      <c r="D42" s="3"/>
      <c r="E42" s="3"/>
      <c r="F42" s="3"/>
      <c r="G42" s="3"/>
      <c r="H42" s="81"/>
    </row>
    <row r="43" spans="1:9" ht="15.75" x14ac:dyDescent="0.25">
      <c r="A43" s="3"/>
      <c r="H43" s="82"/>
    </row>
  </sheetData>
  <phoneticPr fontId="0" type="noConversion"/>
  <pageMargins left="0.5" right="0.5" top="0.5" bottom="0.5" header="0" footer="0"/>
  <pageSetup paperSize="9" scale="88" orientation="portrait" r:id="rId1"/>
  <headerFooter alignWithMargins="0">
    <oddFooter>&amp;L&amp;D+</oddFooter>
  </headerFooter>
  <rowBreaks count="1" manualBreakCount="1">
    <brk id="50" max="16383" man="1"/>
  </rowBreaks>
  <colBreaks count="2" manualBreakCount="2">
    <brk id="8" max="1048575" man="1"/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I43"/>
  <sheetViews>
    <sheetView defaultGridColor="0" colorId="22" zoomScale="87" workbookViewId="0">
      <selection activeCell="C35" sqref="C35"/>
    </sheetView>
  </sheetViews>
  <sheetFormatPr defaultColWidth="9.6640625" defaultRowHeight="15" x14ac:dyDescent="0.2"/>
  <cols>
    <col min="1" max="1" width="11.5546875" customWidth="1"/>
    <col min="2" max="2" width="13.6640625" bestFit="1" customWidth="1"/>
    <col min="3" max="3" width="11.109375" customWidth="1"/>
    <col min="4" max="4" width="9.88671875" customWidth="1"/>
    <col min="5" max="5" width="9.6640625" customWidth="1"/>
    <col min="6" max="7" width="8.6640625" customWidth="1"/>
    <col min="8" max="8" width="11.88671875" bestFit="1" customWidth="1"/>
    <col min="9" max="9" width="2.6640625" customWidth="1"/>
  </cols>
  <sheetData>
    <row r="1" spans="1:9" ht="16.5" thickBot="1" x14ac:dyDescent="0.3">
      <c r="A1" s="11" t="str">
        <f>+Besætningsværdi!A2</f>
        <v>Kompensation ved udsætning af besætning</v>
      </c>
      <c r="B1" s="3"/>
      <c r="C1" s="3"/>
      <c r="D1" s="3"/>
      <c r="E1" s="3"/>
      <c r="F1" s="3"/>
      <c r="G1" s="3"/>
      <c r="H1" s="3"/>
      <c r="I1" s="91"/>
    </row>
    <row r="2" spans="1:9" x14ac:dyDescent="0.2">
      <c r="A2" s="59" t="str">
        <f>+Besætningsværdi!A4</f>
        <v>Gdr. Ejer</v>
      </c>
      <c r="B2" s="4">
        <f>Besætningsværdi!C4</f>
        <v>0</v>
      </c>
      <c r="C2" s="4"/>
      <c r="D2" s="4"/>
      <c r="E2" s="4"/>
      <c r="F2" s="4"/>
      <c r="G2" s="4"/>
      <c r="H2" s="14"/>
      <c r="I2" s="91"/>
    </row>
    <row r="3" spans="1:9" x14ac:dyDescent="0.2">
      <c r="A3" s="60" t="str">
        <f>+Besætningsværdi!A5</f>
        <v>Adresse</v>
      </c>
      <c r="B3" s="3">
        <f>+Besætningsværdi!C5</f>
        <v>0</v>
      </c>
      <c r="C3" s="3"/>
      <c r="D3" s="3"/>
      <c r="E3" s="3"/>
      <c r="F3" s="3"/>
      <c r="G3" s="3"/>
      <c r="H3" s="61"/>
      <c r="I3" s="91"/>
    </row>
    <row r="4" spans="1:9" x14ac:dyDescent="0.2">
      <c r="A4" s="62" t="s">
        <v>33</v>
      </c>
      <c r="B4" s="3">
        <f>+Besætningsværdi!C6</f>
        <v>0</v>
      </c>
      <c r="C4" s="3"/>
      <c r="D4" s="3"/>
      <c r="E4" s="3"/>
      <c r="F4" s="3"/>
      <c r="G4" s="3"/>
      <c r="H4" s="61"/>
      <c r="I4" s="91"/>
    </row>
    <row r="5" spans="1:9" ht="15.75" thickBot="1" x14ac:dyDescent="0.25">
      <c r="A5" s="6" t="s">
        <v>33</v>
      </c>
      <c r="B5" s="3">
        <f>+Besætningsværdi!C7</f>
        <v>0</v>
      </c>
      <c r="C5" s="3"/>
      <c r="D5" s="3"/>
      <c r="E5" s="3"/>
      <c r="F5" s="3"/>
      <c r="G5" s="3"/>
      <c r="H5" s="61"/>
      <c r="I5" s="91"/>
    </row>
    <row r="6" spans="1:9" ht="15.75" thickTop="1" x14ac:dyDescent="0.2">
      <c r="A6" s="63"/>
      <c r="B6" s="64"/>
      <c r="C6" s="64"/>
      <c r="D6" s="35"/>
      <c r="E6" s="35"/>
      <c r="F6" s="35"/>
      <c r="G6" s="35"/>
      <c r="H6" s="65"/>
      <c r="I6" s="91"/>
    </row>
    <row r="7" spans="1:9" x14ac:dyDescent="0.2">
      <c r="A7" s="66" t="str">
        <f>+Besætningsværdi!A8</f>
        <v>Chr. Nr.</v>
      </c>
      <c r="C7" t="str">
        <f>+Besætningsværdi!C8</f>
        <v>0-00000</v>
      </c>
      <c r="D7" s="3"/>
      <c r="E7" s="3"/>
      <c r="F7" s="3"/>
      <c r="G7" s="3"/>
      <c r="H7" s="38"/>
      <c r="I7" s="91"/>
    </row>
    <row r="8" spans="1:9" x14ac:dyDescent="0.2">
      <c r="A8" s="37" t="str">
        <f>Besætningsværdi!A9</f>
        <v>Bank, kontonr.</v>
      </c>
      <c r="B8" s="3"/>
      <c r="C8" s="3" t="str">
        <f>+Besætningsværdi!C9</f>
        <v>0000-000000</v>
      </c>
      <c r="D8" s="3"/>
      <c r="E8" s="3"/>
      <c r="F8" s="3"/>
      <c r="G8" s="3"/>
      <c r="H8" s="38"/>
      <c r="I8" s="91"/>
    </row>
    <row r="9" spans="1:9" ht="15.75" thickBot="1" x14ac:dyDescent="0.25">
      <c r="A9" s="39" t="str">
        <f>Besætningsværdi!A10</f>
        <v>Telefonnr.</v>
      </c>
      <c r="B9" s="40"/>
      <c r="C9" s="40">
        <f>+Besætningsværdi!C10</f>
        <v>0</v>
      </c>
      <c r="D9" s="40"/>
      <c r="E9" s="40"/>
      <c r="F9" s="40"/>
      <c r="G9" s="40"/>
      <c r="H9" s="41"/>
      <c r="I9" s="91"/>
    </row>
    <row r="10" spans="1:9" ht="15.75" thickTop="1" x14ac:dyDescent="0.2">
      <c r="A10" s="34" t="s">
        <v>11</v>
      </c>
      <c r="B10" s="35"/>
      <c r="C10" s="154"/>
      <c r="D10" s="35" t="s">
        <v>3</v>
      </c>
      <c r="E10" s="35"/>
      <c r="F10" s="154">
        <v>0</v>
      </c>
      <c r="G10" s="35"/>
      <c r="H10" s="65"/>
      <c r="I10" s="91"/>
    </row>
    <row r="11" spans="1:9" ht="15.75" thickBot="1" x14ac:dyDescent="0.25">
      <c r="A11" s="37" t="s">
        <v>1</v>
      </c>
      <c r="B11" s="3"/>
      <c r="C11" s="153"/>
      <c r="D11" s="3" t="s">
        <v>48</v>
      </c>
      <c r="E11" s="3"/>
      <c r="F11" s="3"/>
      <c r="G11" s="3"/>
      <c r="H11" s="38"/>
      <c r="I11" s="91"/>
    </row>
    <row r="12" spans="1:9" ht="16.5" thickTop="1" x14ac:dyDescent="0.25">
      <c r="A12" s="67" t="s">
        <v>143</v>
      </c>
      <c r="B12" s="68"/>
      <c r="C12" s="35"/>
      <c r="D12" s="35"/>
      <c r="E12" s="35"/>
      <c r="F12" s="68" t="s">
        <v>13</v>
      </c>
      <c r="G12" s="35"/>
      <c r="H12" s="65"/>
      <c r="I12" s="91"/>
    </row>
    <row r="13" spans="1:9" x14ac:dyDescent="0.2">
      <c r="A13" s="69" t="s">
        <v>14</v>
      </c>
      <c r="B13" s="1" t="s">
        <v>35</v>
      </c>
      <c r="C13" s="1" t="s">
        <v>15</v>
      </c>
      <c r="D13" s="1" t="s">
        <v>56</v>
      </c>
      <c r="E13" s="1"/>
      <c r="F13" s="1"/>
      <c r="G13" s="1"/>
      <c r="H13" s="70"/>
      <c r="I13" s="91"/>
    </row>
    <row r="14" spans="1:9" ht="15.75" thickBot="1" x14ac:dyDescent="0.25">
      <c r="A14" s="155">
        <f>+Tomgangstab!A14</f>
        <v>0</v>
      </c>
      <c r="B14" s="156"/>
      <c r="C14" s="156">
        <f>+Tomgangstab!C14</f>
        <v>0</v>
      </c>
      <c r="D14" s="156"/>
      <c r="E14" s="40"/>
      <c r="F14" s="40"/>
      <c r="G14" s="40"/>
      <c r="H14" s="41"/>
      <c r="I14" s="91"/>
    </row>
    <row r="15" spans="1:9" ht="15.75" thickTop="1" x14ac:dyDescent="0.2">
      <c r="A15" s="34"/>
      <c r="B15" s="35"/>
      <c r="C15" s="35"/>
      <c r="D15" s="35"/>
      <c r="E15" s="35"/>
      <c r="F15" s="35"/>
      <c r="G15" s="35"/>
      <c r="H15" s="71" t="s">
        <v>16</v>
      </c>
      <c r="I15" s="91"/>
    </row>
    <row r="16" spans="1:9" ht="15.75" x14ac:dyDescent="0.25">
      <c r="A16" s="72" t="s">
        <v>17</v>
      </c>
      <c r="B16" s="3"/>
      <c r="C16" s="3"/>
      <c r="D16" s="3"/>
      <c r="E16" s="3"/>
      <c r="F16" s="3"/>
      <c r="G16" s="3"/>
      <c r="H16" s="38"/>
      <c r="I16" s="91"/>
    </row>
    <row r="17" spans="1:9" ht="15.75" thickBot="1" x14ac:dyDescent="0.25">
      <c r="A17" s="37" t="s">
        <v>32</v>
      </c>
      <c r="B17" s="3"/>
      <c r="C17" s="3"/>
      <c r="D17" s="3"/>
      <c r="E17" s="3"/>
      <c r="F17" s="3"/>
      <c r="G17" s="3"/>
      <c r="H17" s="73">
        <f>+A14*B14*C11*D14/52</f>
        <v>0</v>
      </c>
      <c r="I17" s="91"/>
    </row>
    <row r="18" spans="1:9" ht="17.25" thickTop="1" thickBot="1" x14ac:dyDescent="0.3">
      <c r="A18" s="67" t="s">
        <v>18</v>
      </c>
      <c r="B18" s="35"/>
      <c r="C18" s="35"/>
      <c r="D18" s="35"/>
      <c r="E18" s="35"/>
      <c r="F18" s="35"/>
      <c r="G18" s="35"/>
      <c r="H18" s="84"/>
      <c r="I18" s="91"/>
    </row>
    <row r="19" spans="1:9" ht="15.75" thickBot="1" x14ac:dyDescent="0.25">
      <c r="A19" s="37" t="s">
        <v>19</v>
      </c>
      <c r="B19" s="3" t="s">
        <v>57</v>
      </c>
      <c r="C19" s="157"/>
      <c r="D19" s="3" t="s">
        <v>58</v>
      </c>
      <c r="E19" s="157"/>
      <c r="F19" s="3"/>
      <c r="G19" s="3"/>
      <c r="H19" s="73">
        <f>+$A$14*C19*E19*D14/52</f>
        <v>0</v>
      </c>
      <c r="I19" s="91"/>
    </row>
    <row r="20" spans="1:9" ht="15.75" thickBot="1" x14ac:dyDescent="0.25">
      <c r="A20" s="37" t="s">
        <v>20</v>
      </c>
      <c r="B20" s="3" t="s">
        <v>57</v>
      </c>
      <c r="C20" s="157"/>
      <c r="D20" s="3" t="s">
        <v>58</v>
      </c>
      <c r="E20" s="157"/>
      <c r="F20" s="3"/>
      <c r="G20" s="3"/>
      <c r="H20" s="73">
        <f>+$A$14*C20*E20*D14/52</f>
        <v>0</v>
      </c>
      <c r="I20" s="91"/>
    </row>
    <row r="21" spans="1:9" ht="15.75" thickBot="1" x14ac:dyDescent="0.25">
      <c r="A21" s="37" t="s">
        <v>21</v>
      </c>
      <c r="B21" s="3" t="s">
        <v>57</v>
      </c>
      <c r="C21" s="157"/>
      <c r="D21" s="3" t="s">
        <v>58</v>
      </c>
      <c r="E21" s="157"/>
      <c r="F21" s="3"/>
      <c r="G21" s="3"/>
      <c r="H21" s="73">
        <f>+$A$14*$B$14*C21*E21*D14/52</f>
        <v>0</v>
      </c>
      <c r="I21" s="91"/>
    </row>
    <row r="22" spans="1:9" ht="15.75" thickBot="1" x14ac:dyDescent="0.25">
      <c r="A22" s="37" t="s">
        <v>22</v>
      </c>
      <c r="B22" s="3" t="s">
        <v>57</v>
      </c>
      <c r="C22" s="157"/>
      <c r="D22" s="3" t="s">
        <v>58</v>
      </c>
      <c r="E22" s="157"/>
      <c r="F22" s="3"/>
      <c r="G22" s="3"/>
      <c r="H22" s="73">
        <f>+$A$14*$B$14*C22*E22*D14/52</f>
        <v>0</v>
      </c>
      <c r="I22" s="91"/>
    </row>
    <row r="23" spans="1:9" ht="15.75" thickBot="1" x14ac:dyDescent="0.25">
      <c r="A23" s="37" t="s">
        <v>23</v>
      </c>
      <c r="B23" s="3" t="s">
        <v>57</v>
      </c>
      <c r="C23" s="157"/>
      <c r="D23" s="3" t="s">
        <v>58</v>
      </c>
      <c r="E23" s="157"/>
      <c r="F23" s="3"/>
      <c r="G23" s="3"/>
      <c r="H23" s="73">
        <f>+$A$14*$B$14*C23*E23*D14/52</f>
        <v>0</v>
      </c>
      <c r="I23" s="91"/>
    </row>
    <row r="24" spans="1:9" ht="15.75" thickBot="1" x14ac:dyDescent="0.25">
      <c r="A24" s="39" t="s">
        <v>142</v>
      </c>
      <c r="B24" s="40" t="s">
        <v>57</v>
      </c>
      <c r="C24" s="158"/>
      <c r="D24" s="40" t="s">
        <v>58</v>
      </c>
      <c r="E24" s="158"/>
      <c r="F24" s="40"/>
      <c r="G24" s="40"/>
      <c r="H24" s="85">
        <f>+$A$14*$B$14*C24*E24*D14/52</f>
        <v>0</v>
      </c>
      <c r="I24" s="91"/>
    </row>
    <row r="25" spans="1:9" ht="17.25" thickTop="1" thickBot="1" x14ac:dyDescent="0.3">
      <c r="A25" s="77" t="s">
        <v>24</v>
      </c>
      <c r="B25" s="74"/>
      <c r="C25" s="74"/>
      <c r="D25" s="74"/>
      <c r="E25" s="74"/>
      <c r="F25" s="74"/>
      <c r="G25" s="74"/>
      <c r="H25" s="83">
        <f>+H17-H19-H20-H21-H22-H23-H24</f>
        <v>0</v>
      </c>
      <c r="I25" s="91"/>
    </row>
    <row r="26" spans="1:9" ht="16.5" thickTop="1" thickBot="1" x14ac:dyDescent="0.25">
      <c r="A26" s="89"/>
      <c r="B26" s="89"/>
      <c r="C26" s="89"/>
      <c r="D26" s="89"/>
      <c r="E26" s="89"/>
      <c r="F26" s="89"/>
      <c r="G26" s="89"/>
      <c r="H26" s="90"/>
      <c r="I26" s="91"/>
    </row>
    <row r="27" spans="1:9" ht="16.5" thickBot="1" x14ac:dyDescent="0.3">
      <c r="A27" s="12" t="s">
        <v>144</v>
      </c>
      <c r="B27" s="13"/>
      <c r="C27" s="13"/>
      <c r="D27" s="4"/>
      <c r="E27" s="4"/>
      <c r="F27" s="13" t="s">
        <v>68</v>
      </c>
      <c r="G27" s="4"/>
      <c r="H27" s="17"/>
      <c r="I27" s="91"/>
    </row>
    <row r="28" spans="1:9" ht="30" customHeight="1" thickBot="1" x14ac:dyDescent="0.25">
      <c r="A28" s="75" t="s">
        <v>55</v>
      </c>
      <c r="B28" s="76" t="s">
        <v>25</v>
      </c>
      <c r="C28" s="76" t="s">
        <v>26</v>
      </c>
      <c r="D28" s="76" t="s">
        <v>27</v>
      </c>
      <c r="E28" s="18" t="s">
        <v>28</v>
      </c>
      <c r="F28" s="18" t="s">
        <v>34</v>
      </c>
      <c r="G28" s="18"/>
      <c r="H28" s="19" t="s">
        <v>16</v>
      </c>
      <c r="I28" s="91"/>
    </row>
    <row r="29" spans="1:9" ht="15.75" thickBot="1" x14ac:dyDescent="0.25">
      <c r="A29" s="159">
        <f>+Tomgangstab!A29</f>
        <v>0</v>
      </c>
      <c r="B29" s="159"/>
      <c r="C29" s="160">
        <f>+Tomgangstab!C29</f>
        <v>0</v>
      </c>
      <c r="D29" s="159"/>
      <c r="E29" s="20">
        <f>SUM(D29*1.31-C14)</f>
        <v>0</v>
      </c>
      <c r="F29" s="20"/>
      <c r="G29" s="161"/>
      <c r="H29" s="21"/>
      <c r="I29" s="91"/>
    </row>
    <row r="30" spans="1:9" ht="15.75" thickBot="1" x14ac:dyDescent="0.25">
      <c r="A30" s="6" t="s">
        <v>17</v>
      </c>
      <c r="B30" s="3"/>
      <c r="C30" s="3"/>
      <c r="D30" s="3"/>
      <c r="E30" s="3"/>
      <c r="F30" s="3"/>
      <c r="G30" s="3"/>
      <c r="H30" s="22"/>
      <c r="I30" s="91"/>
    </row>
    <row r="31" spans="1:9" ht="15.75" thickBot="1" x14ac:dyDescent="0.25">
      <c r="A31" t="s">
        <v>63</v>
      </c>
      <c r="B31" s="3"/>
      <c r="C31" s="3"/>
      <c r="D31" s="153">
        <f>C10+F10-0.35</f>
        <v>-0.35</v>
      </c>
      <c r="E31" s="3" t="s">
        <v>29</v>
      </c>
      <c r="F31" s="3"/>
      <c r="G31" s="3"/>
      <c r="H31" s="15">
        <f>SUM(A29*D29*D31*G29/52)*((1-C29/2))</f>
        <v>0</v>
      </c>
      <c r="I31" s="91"/>
    </row>
    <row r="32" spans="1:9" ht="15.75" thickBot="1" x14ac:dyDescent="0.25">
      <c r="A32" s="6" t="s">
        <v>30</v>
      </c>
      <c r="B32" s="3"/>
      <c r="C32" s="3"/>
      <c r="D32" s="3"/>
      <c r="E32" s="3"/>
      <c r="F32" s="3"/>
      <c r="G32" s="3"/>
      <c r="H32" s="16"/>
      <c r="I32" s="91"/>
    </row>
    <row r="33" spans="1:9" ht="15.75" thickTop="1" x14ac:dyDescent="0.2">
      <c r="A33" s="34" t="s">
        <v>59</v>
      </c>
      <c r="B33" s="35"/>
      <c r="C33" s="35"/>
      <c r="D33" s="154">
        <f>C11</f>
        <v>0</v>
      </c>
      <c r="E33" s="35" t="s">
        <v>60</v>
      </c>
      <c r="F33" s="35"/>
      <c r="G33" s="35"/>
      <c r="H33" s="86">
        <f>SUM(A29*D33*G29/52)*(1+(C29/2))</f>
        <v>0</v>
      </c>
      <c r="I33" s="91"/>
    </row>
    <row r="34" spans="1:9" x14ac:dyDescent="0.2">
      <c r="A34" s="37" t="s">
        <v>61</v>
      </c>
      <c r="B34" s="3"/>
      <c r="C34" s="153"/>
      <c r="D34" s="162"/>
      <c r="E34" s="3" t="s">
        <v>31</v>
      </c>
      <c r="F34" s="3"/>
      <c r="G34" s="3"/>
      <c r="H34" s="87">
        <f>+A29*B29*E29*C34*D34/100*G29/52</f>
        <v>0</v>
      </c>
      <c r="I34" s="91"/>
    </row>
    <row r="35" spans="1:9" ht="15.75" thickBot="1" x14ac:dyDescent="0.25">
      <c r="A35" s="39" t="s">
        <v>62</v>
      </c>
      <c r="B35" s="40"/>
      <c r="C35" s="156">
        <v>0</v>
      </c>
      <c r="D35" s="163"/>
      <c r="E35" s="40" t="s">
        <v>31</v>
      </c>
      <c r="F35" s="40"/>
      <c r="G35" s="40"/>
      <c r="H35" s="88">
        <f>+A29*B29*E29*C35*D35/100*G29/52</f>
        <v>0</v>
      </c>
      <c r="I35" s="91"/>
    </row>
    <row r="36" spans="1:9" ht="17.25" thickTop="1" thickBot="1" x14ac:dyDescent="0.3">
      <c r="A36" s="77" t="s">
        <v>137</v>
      </c>
      <c r="B36" s="74"/>
      <c r="C36" s="74"/>
      <c r="D36" s="74"/>
      <c r="E36" s="74"/>
      <c r="F36" s="74"/>
      <c r="G36" s="74"/>
      <c r="H36" s="78">
        <f>+H31-H33-H34-H35</f>
        <v>0</v>
      </c>
      <c r="I36" s="91"/>
    </row>
    <row r="37" spans="1:9" ht="15.75" thickTop="1" x14ac:dyDescent="0.2">
      <c r="A37" s="89"/>
      <c r="B37" s="89"/>
      <c r="C37" s="89"/>
      <c r="D37" s="89"/>
      <c r="E37" s="89"/>
      <c r="F37" s="89"/>
      <c r="G37" s="89"/>
      <c r="H37" s="90"/>
      <c r="I37" s="91"/>
    </row>
    <row r="38" spans="1:9" x14ac:dyDescent="0.2">
      <c r="A38" s="3"/>
      <c r="B38" s="3"/>
      <c r="C38" s="3"/>
      <c r="D38" s="3"/>
      <c r="E38" s="3"/>
      <c r="F38" s="3"/>
      <c r="G38" s="3"/>
      <c r="H38" s="57"/>
    </row>
    <row r="39" spans="1:9" x14ac:dyDescent="0.2">
      <c r="A39" s="3"/>
      <c r="B39" s="3"/>
      <c r="C39" s="3"/>
      <c r="D39" s="3"/>
      <c r="E39" s="3"/>
      <c r="F39" s="3"/>
      <c r="G39" s="3"/>
      <c r="H39" s="57"/>
    </row>
    <row r="40" spans="1:9" x14ac:dyDescent="0.2">
      <c r="A40" s="3"/>
      <c r="B40" s="3"/>
      <c r="C40" s="3"/>
      <c r="D40" s="3"/>
      <c r="E40" s="3"/>
      <c r="F40" s="3"/>
      <c r="G40" s="3"/>
      <c r="H40" s="57"/>
    </row>
    <row r="41" spans="1:9" x14ac:dyDescent="0.2">
      <c r="A41" s="3"/>
      <c r="B41" s="3"/>
      <c r="C41" s="3"/>
      <c r="D41" s="3"/>
      <c r="E41" s="3"/>
      <c r="F41" s="3"/>
      <c r="G41" s="3"/>
      <c r="H41" s="79"/>
    </row>
    <row r="42" spans="1:9" x14ac:dyDescent="0.2">
      <c r="A42" s="80"/>
      <c r="B42" s="80"/>
      <c r="C42" s="80"/>
      <c r="D42" s="3"/>
      <c r="E42" s="3"/>
      <c r="F42" s="3"/>
      <c r="G42" s="3"/>
      <c r="H42" s="81"/>
    </row>
    <row r="43" spans="1:9" ht="15.75" x14ac:dyDescent="0.25">
      <c r="A43" s="3"/>
      <c r="H43" s="82"/>
    </row>
  </sheetData>
  <phoneticPr fontId="0" type="noConversion"/>
  <pageMargins left="0.5" right="0.5" top="0.5" bottom="0.5" header="0" footer="0"/>
  <pageSetup paperSize="9" scale="94" orientation="portrait" r:id="rId1"/>
  <headerFooter alignWithMargins="0">
    <oddFooter>&amp;L&amp;D+</oddFooter>
  </headerFooter>
  <rowBreaks count="1" manualBreakCount="1">
    <brk id="50" max="16383" man="1"/>
  </rowBreaks>
  <colBreaks count="2" manualBreakCount="2">
    <brk id="8" max="1048575" man="1"/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76"/>
  <sheetViews>
    <sheetView workbookViewId="0">
      <selection activeCell="C16" sqref="C16"/>
    </sheetView>
  </sheetViews>
  <sheetFormatPr defaultRowHeight="15" x14ac:dyDescent="0.2"/>
  <sheetData>
    <row r="1" spans="2:2" ht="17.25" customHeight="1" x14ac:dyDescent="0.25">
      <c r="B1" s="123" t="s">
        <v>103</v>
      </c>
    </row>
    <row r="3" spans="2:2" x14ac:dyDescent="0.2">
      <c r="B3" s="143" t="s">
        <v>151</v>
      </c>
    </row>
    <row r="5" spans="2:2" s="99" customFormat="1" x14ac:dyDescent="0.2">
      <c r="B5" s="99" t="s">
        <v>103</v>
      </c>
    </row>
    <row r="7" spans="2:2" x14ac:dyDescent="0.2">
      <c r="B7" s="144"/>
    </row>
    <row r="9" spans="2:2" ht="15.75" x14ac:dyDescent="0.25">
      <c r="B9" s="123"/>
    </row>
    <row r="16" spans="2:2" x14ac:dyDescent="0.2">
      <c r="B16" s="129"/>
    </row>
    <row r="27" spans="2:2" ht="15.75" x14ac:dyDescent="0.25">
      <c r="B27" s="123"/>
    </row>
    <row r="35" spans="2:2" ht="15.75" x14ac:dyDescent="0.25">
      <c r="B35" s="123"/>
    </row>
    <row r="39" spans="2:2" x14ac:dyDescent="0.2">
      <c r="B39" s="143"/>
    </row>
    <row r="43" spans="2:2" x14ac:dyDescent="0.2">
      <c r="B43" s="143"/>
    </row>
    <row r="44" spans="2:2" x14ac:dyDescent="0.2">
      <c r="B44" s="129"/>
    </row>
    <row r="57" spans="2:2" ht="15.75" x14ac:dyDescent="0.25">
      <c r="B57" s="123"/>
    </row>
    <row r="71" spans="2:2" x14ac:dyDescent="0.2">
      <c r="B71" s="143"/>
    </row>
    <row r="73" spans="2:2" x14ac:dyDescent="0.2">
      <c r="B73" s="143"/>
    </row>
    <row r="74" spans="2:2" x14ac:dyDescent="0.2">
      <c r="B74" s="129"/>
    </row>
    <row r="76" spans="2:2" x14ac:dyDescent="0.2">
      <c r="B76" s="143"/>
    </row>
  </sheetData>
  <phoneticPr fontId="0" type="noConversion"/>
  <hyperlinks>
    <hyperlink ref="B5" r:id="rId1" xr:uid="{B719209C-01BC-46F6-B216-C08393FF3BC2}"/>
  </hyperlinks>
  <pageMargins left="0.75" right="0.75" top="1" bottom="1" header="0" footer="0"/>
  <pageSetup paperSize="9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66"/>
  <sheetViews>
    <sheetView topLeftCell="A30" workbookViewId="0">
      <selection activeCell="B49" sqref="B49"/>
    </sheetView>
  </sheetViews>
  <sheetFormatPr defaultRowHeight="15" x14ac:dyDescent="0.2"/>
  <cols>
    <col min="1" max="1" width="7.6640625" customWidth="1"/>
    <col min="2" max="2" width="36" customWidth="1"/>
    <col min="5" max="5" width="11" customWidth="1"/>
  </cols>
  <sheetData>
    <row r="2" spans="2:5" ht="15.75" thickBot="1" x14ac:dyDescent="0.25">
      <c r="B2" s="125"/>
    </row>
    <row r="3" spans="2:5" x14ac:dyDescent="0.2">
      <c r="B3" s="188"/>
      <c r="C3" s="189"/>
      <c r="D3" s="189"/>
      <c r="E3" s="190"/>
    </row>
    <row r="4" spans="2:5" x14ac:dyDescent="0.2">
      <c r="B4" s="191" t="s">
        <v>104</v>
      </c>
      <c r="C4" s="192"/>
      <c r="D4" s="192"/>
      <c r="E4" s="193"/>
    </row>
    <row r="5" spans="2:5" ht="0.75" customHeight="1" thickBot="1" x14ac:dyDescent="0.25">
      <c r="B5" s="196"/>
      <c r="C5" s="197"/>
      <c r="D5" s="197"/>
      <c r="E5" s="198"/>
    </row>
    <row r="6" spans="2:5" x14ac:dyDescent="0.2">
      <c r="B6" s="194" t="s">
        <v>105</v>
      </c>
      <c r="C6" s="194" t="s">
        <v>106</v>
      </c>
      <c r="D6" s="194" t="s">
        <v>107</v>
      </c>
      <c r="E6" s="194" t="s">
        <v>108</v>
      </c>
    </row>
    <row r="7" spans="2:5" ht="15.75" thickBot="1" x14ac:dyDescent="0.25">
      <c r="B7" s="195"/>
      <c r="C7" s="195"/>
      <c r="D7" s="195"/>
      <c r="E7" s="195"/>
    </row>
    <row r="8" spans="2:5" x14ac:dyDescent="0.2">
      <c r="B8" s="127" t="s">
        <v>109</v>
      </c>
      <c r="C8" s="182"/>
      <c r="D8" s="182"/>
      <c r="E8" s="182"/>
    </row>
    <row r="9" spans="2:5" ht="13.5" customHeight="1" thickBot="1" x14ac:dyDescent="0.25">
      <c r="B9" s="128"/>
      <c r="C9" s="183"/>
      <c r="D9" s="183"/>
      <c r="E9" s="183"/>
    </row>
    <row r="10" spans="2:5" ht="25.5" customHeight="1" x14ac:dyDescent="0.2">
      <c r="B10" s="127" t="s">
        <v>110</v>
      </c>
      <c r="C10" s="182"/>
      <c r="D10" s="182"/>
      <c r="E10" s="182"/>
    </row>
    <row r="11" spans="2:5" ht="15.75" thickBot="1" x14ac:dyDescent="0.25">
      <c r="B11" s="128"/>
      <c r="C11" s="183"/>
      <c r="D11" s="183"/>
      <c r="E11" s="183"/>
    </row>
    <row r="12" spans="2:5" x14ac:dyDescent="0.2">
      <c r="B12" s="127"/>
      <c r="C12" s="184"/>
      <c r="D12" s="184"/>
      <c r="E12" s="184"/>
    </row>
    <row r="13" spans="2:5" x14ac:dyDescent="0.2">
      <c r="B13" s="127" t="s">
        <v>111</v>
      </c>
      <c r="C13" s="182"/>
      <c r="D13" s="182"/>
      <c r="E13" s="182"/>
    </row>
    <row r="14" spans="2:5" ht="0.75" customHeight="1" thickBot="1" x14ac:dyDescent="0.25">
      <c r="B14" s="128"/>
      <c r="C14" s="183"/>
      <c r="D14" s="183"/>
      <c r="E14" s="183"/>
    </row>
    <row r="15" spans="2:5" x14ac:dyDescent="0.2">
      <c r="B15" s="127"/>
      <c r="C15" s="184"/>
      <c r="D15" s="184"/>
      <c r="E15" s="184"/>
    </row>
    <row r="16" spans="2:5" x14ac:dyDescent="0.2">
      <c r="B16" s="127" t="s">
        <v>112</v>
      </c>
      <c r="C16" s="182"/>
      <c r="D16" s="182"/>
      <c r="E16" s="182"/>
    </row>
    <row r="17" spans="2:5" ht="2.25" customHeight="1" thickBot="1" x14ac:dyDescent="0.25">
      <c r="B17" s="128"/>
      <c r="C17" s="183"/>
      <c r="D17" s="183"/>
      <c r="E17" s="183"/>
    </row>
    <row r="18" spans="2:5" ht="25.5" x14ac:dyDescent="0.2">
      <c r="B18" s="127" t="s">
        <v>113</v>
      </c>
      <c r="C18" s="182"/>
      <c r="D18" s="182"/>
      <c r="E18" s="182"/>
    </row>
    <row r="19" spans="2:5" ht="15.75" thickBot="1" x14ac:dyDescent="0.25">
      <c r="B19" s="128"/>
      <c r="C19" s="183"/>
      <c r="D19" s="183"/>
      <c r="E19" s="183"/>
    </row>
    <row r="20" spans="2:5" ht="25.5" x14ac:dyDescent="0.2">
      <c r="B20" s="127" t="s">
        <v>114</v>
      </c>
      <c r="C20" s="182"/>
      <c r="D20" s="182"/>
      <c r="E20" s="182"/>
    </row>
    <row r="21" spans="2:5" ht="15.75" thickBot="1" x14ac:dyDescent="0.25">
      <c r="B21" s="128"/>
      <c r="C21" s="183"/>
      <c r="D21" s="183"/>
      <c r="E21" s="183"/>
    </row>
    <row r="22" spans="2:5" x14ac:dyDescent="0.2">
      <c r="B22" s="127" t="s">
        <v>154</v>
      </c>
      <c r="C22" s="182"/>
      <c r="D22" s="182"/>
      <c r="E22" s="182"/>
    </row>
    <row r="23" spans="2:5" ht="12" customHeight="1" thickBot="1" x14ac:dyDescent="0.25">
      <c r="B23" s="127" t="s">
        <v>153</v>
      </c>
      <c r="C23" s="182"/>
      <c r="D23" s="182"/>
      <c r="E23" s="182"/>
    </row>
    <row r="24" spans="2:5" ht="15.75" hidden="1" thickBot="1" x14ac:dyDescent="0.25">
      <c r="B24" s="128"/>
      <c r="C24" s="183"/>
      <c r="D24" s="183"/>
      <c r="E24" s="183"/>
    </row>
    <row r="25" spans="2:5" ht="22.5" customHeight="1" x14ac:dyDescent="0.2">
      <c r="B25" s="126" t="s">
        <v>152</v>
      </c>
      <c r="C25" s="184"/>
      <c r="D25" s="184"/>
      <c r="E25" s="184"/>
    </row>
    <row r="26" spans="2:5" x14ac:dyDescent="0.2">
      <c r="B26" s="127" t="s">
        <v>155</v>
      </c>
      <c r="C26" s="182"/>
      <c r="D26" s="182"/>
      <c r="E26" s="182"/>
    </row>
    <row r="27" spans="2:5" ht="3" customHeight="1" thickBot="1" x14ac:dyDescent="0.25">
      <c r="B27" s="128"/>
      <c r="C27" s="183"/>
      <c r="D27" s="183"/>
      <c r="E27" s="183"/>
    </row>
    <row r="28" spans="2:5" x14ac:dyDescent="0.2">
      <c r="B28" s="127"/>
      <c r="C28" s="184"/>
      <c r="D28" s="184"/>
      <c r="E28" s="184"/>
    </row>
    <row r="29" spans="2:5" x14ac:dyDescent="0.2">
      <c r="B29" s="127" t="s">
        <v>115</v>
      </c>
      <c r="C29" s="182"/>
      <c r="D29" s="182"/>
      <c r="E29" s="182"/>
    </row>
    <row r="30" spans="2:5" ht="11.25" customHeight="1" thickBot="1" x14ac:dyDescent="0.25">
      <c r="B30" s="127"/>
      <c r="C30" s="182"/>
      <c r="D30" s="182"/>
      <c r="E30" s="182"/>
    </row>
    <row r="31" spans="2:5" ht="15.75" hidden="1" thickBot="1" x14ac:dyDescent="0.25">
      <c r="B31" s="128"/>
      <c r="C31" s="183"/>
      <c r="D31" s="183"/>
      <c r="E31" s="183"/>
    </row>
    <row r="32" spans="2:5" x14ac:dyDescent="0.2">
      <c r="B32" s="185"/>
      <c r="C32" s="186"/>
      <c r="D32" s="186"/>
      <c r="E32" s="187"/>
    </row>
    <row r="33" spans="1:8" ht="24" customHeight="1" x14ac:dyDescent="0.2">
      <c r="B33" s="179" t="s">
        <v>145</v>
      </c>
      <c r="C33" s="180"/>
      <c r="D33" s="180"/>
      <c r="E33" s="181"/>
    </row>
    <row r="34" spans="1:8" x14ac:dyDescent="0.2">
      <c r="B34" s="179"/>
      <c r="C34" s="180"/>
      <c r="D34" s="180"/>
      <c r="E34" s="181"/>
    </row>
    <row r="35" spans="1:8" x14ac:dyDescent="0.2">
      <c r="B35" s="179" t="s">
        <v>146</v>
      </c>
      <c r="C35" s="180"/>
      <c r="D35" s="180"/>
      <c r="E35" s="181"/>
    </row>
    <row r="36" spans="1:8" x14ac:dyDescent="0.2">
      <c r="B36" s="179"/>
      <c r="C36" s="180"/>
      <c r="D36" s="180"/>
      <c r="E36" s="181"/>
    </row>
    <row r="37" spans="1:8" ht="36" customHeight="1" x14ac:dyDescent="0.2">
      <c r="B37" s="179" t="s">
        <v>147</v>
      </c>
      <c r="C37" s="180"/>
      <c r="D37" s="180"/>
      <c r="E37" s="181"/>
    </row>
    <row r="38" spans="1:8" ht="24" customHeight="1" x14ac:dyDescent="0.2">
      <c r="B38" s="179" t="s">
        <v>116</v>
      </c>
      <c r="C38" s="180"/>
      <c r="D38" s="180"/>
      <c r="E38" s="181"/>
    </row>
    <row r="39" spans="1:8" ht="15.75" thickBot="1" x14ac:dyDescent="0.25">
      <c r="B39" s="174"/>
      <c r="C39" s="175"/>
      <c r="D39" s="175"/>
      <c r="E39" s="176"/>
    </row>
    <row r="40" spans="1:8" x14ac:dyDescent="0.2">
      <c r="B40" s="125"/>
    </row>
    <row r="41" spans="1:8" ht="18" customHeight="1" x14ac:dyDescent="0.2">
      <c r="B41" s="125" t="s">
        <v>117</v>
      </c>
      <c r="C41" s="125" t="s">
        <v>118</v>
      </c>
    </row>
    <row r="42" spans="1:8" ht="19.5" customHeight="1" x14ac:dyDescent="0.2">
      <c r="B42" s="125" t="s">
        <v>119</v>
      </c>
      <c r="C42" s="177" t="s">
        <v>120</v>
      </c>
      <c r="D42" s="173"/>
      <c r="E42" s="173"/>
      <c r="F42" s="173"/>
      <c r="G42" s="173"/>
      <c r="H42" s="173"/>
    </row>
    <row r="43" spans="1:8" ht="23.25" customHeight="1" x14ac:dyDescent="0.2">
      <c r="C43" s="178" t="s">
        <v>118</v>
      </c>
      <c r="D43" s="173"/>
      <c r="E43" s="173"/>
    </row>
    <row r="45" spans="1:8" ht="18" x14ac:dyDescent="0.25">
      <c r="A45" s="130"/>
      <c r="B45" s="130"/>
      <c r="C45" s="130"/>
      <c r="D45" s="130"/>
      <c r="E45" s="130"/>
      <c r="F45" s="130"/>
    </row>
    <row r="46" spans="1:8" ht="18" x14ac:dyDescent="0.25">
      <c r="A46" s="130"/>
      <c r="B46" s="130"/>
      <c r="C46" s="130"/>
      <c r="D46" s="130"/>
      <c r="E46" s="130"/>
      <c r="F46" s="130"/>
    </row>
    <row r="47" spans="1:8" ht="21" customHeight="1" x14ac:dyDescent="0.25">
      <c r="A47" s="130"/>
      <c r="B47" s="130"/>
      <c r="C47" s="130"/>
      <c r="D47" s="130"/>
      <c r="E47" s="130"/>
      <c r="F47" s="130"/>
    </row>
    <row r="48" spans="1:8" ht="18" x14ac:dyDescent="0.25">
      <c r="A48" s="130"/>
      <c r="B48" s="130"/>
      <c r="C48" s="130"/>
      <c r="D48" s="130"/>
      <c r="E48" s="130"/>
      <c r="F48" s="130"/>
    </row>
    <row r="49" spans="1:6" ht="23.25" customHeight="1" x14ac:dyDescent="0.25">
      <c r="A49" s="130"/>
      <c r="B49" s="130"/>
      <c r="C49" s="130"/>
      <c r="D49" s="130"/>
      <c r="E49" s="130"/>
      <c r="F49" s="130"/>
    </row>
    <row r="50" spans="1:6" ht="18" x14ac:dyDescent="0.25">
      <c r="A50" s="130"/>
      <c r="B50" s="130"/>
      <c r="C50" s="130"/>
      <c r="D50" s="130"/>
      <c r="E50" s="130"/>
      <c r="F50" s="130"/>
    </row>
    <row r="51" spans="1:6" ht="18" x14ac:dyDescent="0.25">
      <c r="A51" s="130"/>
      <c r="B51" s="130"/>
      <c r="C51" s="130"/>
      <c r="D51" s="130"/>
      <c r="E51" s="130"/>
      <c r="F51" s="130"/>
    </row>
    <row r="52" spans="1:6" ht="18" x14ac:dyDescent="0.25">
      <c r="A52" s="130"/>
      <c r="B52" s="130"/>
      <c r="C52" s="130"/>
      <c r="D52" s="130"/>
      <c r="E52" s="130"/>
      <c r="F52" s="130"/>
    </row>
    <row r="53" spans="1:6" ht="18" x14ac:dyDescent="0.25">
      <c r="A53" s="130"/>
      <c r="B53" s="130"/>
      <c r="C53" s="130"/>
      <c r="D53" s="130"/>
      <c r="E53" s="130"/>
      <c r="F53" s="130"/>
    </row>
    <row r="54" spans="1:6" ht="18" x14ac:dyDescent="0.25">
      <c r="A54" s="130"/>
      <c r="B54" s="130"/>
      <c r="C54" s="130"/>
      <c r="D54" s="130"/>
      <c r="E54" s="130"/>
      <c r="F54" s="130"/>
    </row>
    <row r="55" spans="1:6" ht="18" x14ac:dyDescent="0.25">
      <c r="A55" s="130"/>
      <c r="B55" s="130"/>
      <c r="C55" s="130"/>
      <c r="D55" s="130"/>
      <c r="E55" s="130"/>
      <c r="F55" s="130"/>
    </row>
    <row r="56" spans="1:6" ht="18" x14ac:dyDescent="0.25">
      <c r="A56" s="130"/>
      <c r="B56" s="130"/>
      <c r="C56" s="130"/>
      <c r="D56" s="130"/>
      <c r="E56" s="130"/>
      <c r="F56" s="130"/>
    </row>
    <row r="57" spans="1:6" ht="18" x14ac:dyDescent="0.25">
      <c r="A57" s="130"/>
      <c r="B57" s="130"/>
      <c r="C57" s="130"/>
      <c r="D57" s="130"/>
      <c r="E57" s="130"/>
      <c r="F57" s="130"/>
    </row>
    <row r="58" spans="1:6" ht="18" x14ac:dyDescent="0.25">
      <c r="A58" s="130"/>
      <c r="B58" s="130"/>
      <c r="C58" s="130"/>
      <c r="D58" s="130"/>
      <c r="E58" s="130"/>
      <c r="F58" s="130"/>
    </row>
    <row r="59" spans="1:6" ht="18" x14ac:dyDescent="0.25">
      <c r="A59" s="130"/>
      <c r="B59" s="130"/>
      <c r="C59" s="130"/>
      <c r="D59" s="130"/>
      <c r="E59" s="130"/>
      <c r="F59" s="130"/>
    </row>
    <row r="60" spans="1:6" ht="18" x14ac:dyDescent="0.25">
      <c r="A60" s="130"/>
      <c r="B60" s="130"/>
      <c r="C60" s="130"/>
      <c r="D60" s="130"/>
      <c r="E60" s="130"/>
      <c r="F60" s="130"/>
    </row>
    <row r="61" spans="1:6" ht="18" x14ac:dyDescent="0.25">
      <c r="A61" s="130"/>
      <c r="B61" s="130"/>
      <c r="C61" s="130"/>
      <c r="D61" s="130"/>
      <c r="E61" s="130"/>
      <c r="F61" s="130"/>
    </row>
    <row r="62" spans="1:6" ht="18" x14ac:dyDescent="0.25">
      <c r="A62" s="130"/>
      <c r="B62" s="130"/>
      <c r="C62" s="130"/>
      <c r="D62" s="130"/>
      <c r="E62" s="130"/>
      <c r="F62" s="130"/>
    </row>
    <row r="63" spans="1:6" ht="18" x14ac:dyDescent="0.25">
      <c r="A63" s="130"/>
      <c r="B63" s="130"/>
      <c r="C63" s="130"/>
      <c r="D63" s="130"/>
      <c r="E63" s="130"/>
      <c r="F63" s="130"/>
    </row>
    <row r="64" spans="1:6" ht="18" x14ac:dyDescent="0.25">
      <c r="A64" s="130"/>
      <c r="B64" s="130"/>
      <c r="C64" s="130"/>
      <c r="D64" s="130"/>
      <c r="E64" s="130"/>
      <c r="F64" s="130"/>
    </row>
    <row r="65" spans="1:6" ht="18" x14ac:dyDescent="0.25">
      <c r="A65" s="130"/>
      <c r="B65" s="130"/>
      <c r="C65" s="130"/>
      <c r="D65" s="130"/>
      <c r="E65" s="130"/>
      <c r="F65" s="130"/>
    </row>
    <row r="66" spans="1:6" ht="18" x14ac:dyDescent="0.25">
      <c r="A66" s="130"/>
      <c r="B66" s="130"/>
      <c r="C66" s="130"/>
      <c r="D66" s="130"/>
      <c r="E66" s="130"/>
      <c r="F66" s="130"/>
    </row>
  </sheetData>
  <mergeCells count="44">
    <mergeCell ref="B3:E3"/>
    <mergeCell ref="B4:E4"/>
    <mergeCell ref="B6:B7"/>
    <mergeCell ref="C6:C7"/>
    <mergeCell ref="D6:D7"/>
    <mergeCell ref="B5:E5"/>
    <mergeCell ref="E6:E7"/>
    <mergeCell ref="B34:E34"/>
    <mergeCell ref="B35:E35"/>
    <mergeCell ref="B36:E36"/>
    <mergeCell ref="E28:E31"/>
    <mergeCell ref="E22:E24"/>
    <mergeCell ref="E25:E27"/>
    <mergeCell ref="C22:C24"/>
    <mergeCell ref="D22:D24"/>
    <mergeCell ref="C25:C27"/>
    <mergeCell ref="D25:D27"/>
    <mergeCell ref="C28:C31"/>
    <mergeCell ref="D28:D31"/>
    <mergeCell ref="E15:E17"/>
    <mergeCell ref="E18:E19"/>
    <mergeCell ref="E20:E21"/>
    <mergeCell ref="B32:E32"/>
    <mergeCell ref="B33:E33"/>
    <mergeCell ref="C15:C17"/>
    <mergeCell ref="D15:D17"/>
    <mergeCell ref="C18:C19"/>
    <mergeCell ref="D18:D19"/>
    <mergeCell ref="C20:C21"/>
    <mergeCell ref="D20:D21"/>
    <mergeCell ref="E8:E9"/>
    <mergeCell ref="E10:E11"/>
    <mergeCell ref="E12:E14"/>
    <mergeCell ref="C8:C9"/>
    <mergeCell ref="D8:D9"/>
    <mergeCell ref="C10:C11"/>
    <mergeCell ref="D10:D11"/>
    <mergeCell ref="C12:C14"/>
    <mergeCell ref="D12:D14"/>
    <mergeCell ref="B39:E39"/>
    <mergeCell ref="C42:H42"/>
    <mergeCell ref="C43:E43"/>
    <mergeCell ref="B37:E37"/>
    <mergeCell ref="B38:E38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G27"/>
  <sheetViews>
    <sheetView workbookViewId="0">
      <selection activeCell="G10" sqref="G10"/>
    </sheetView>
  </sheetViews>
  <sheetFormatPr defaultRowHeight="15" x14ac:dyDescent="0.2"/>
  <cols>
    <col min="2" max="2" width="32.33203125" bestFit="1" customWidth="1"/>
    <col min="3" max="3" width="2.6640625" customWidth="1"/>
    <col min="4" max="4" width="3" customWidth="1"/>
  </cols>
  <sheetData>
    <row r="2" spans="2:7" ht="15.75" x14ac:dyDescent="0.25">
      <c r="B2" s="100"/>
      <c r="C2" s="101"/>
      <c r="D2" s="101"/>
      <c r="E2" s="101"/>
      <c r="F2" s="101"/>
      <c r="G2" s="101"/>
    </row>
    <row r="3" spans="2:7" x14ac:dyDescent="0.2">
      <c r="B3" s="102" t="s">
        <v>122</v>
      </c>
      <c r="C3" s="103"/>
      <c r="D3" s="103"/>
      <c r="E3" s="103" t="s">
        <v>71</v>
      </c>
      <c r="F3" s="103"/>
      <c r="G3" s="104"/>
    </row>
    <row r="4" spans="2:7" x14ac:dyDescent="0.2">
      <c r="B4" s="105" t="s">
        <v>72</v>
      </c>
      <c r="C4" s="106"/>
      <c r="D4" s="106"/>
      <c r="E4" s="106"/>
      <c r="F4" s="106"/>
      <c r="G4" s="107"/>
    </row>
    <row r="5" spans="2:7" x14ac:dyDescent="0.2">
      <c r="B5" s="101"/>
      <c r="C5" s="101"/>
      <c r="D5" s="101"/>
      <c r="E5" s="101"/>
      <c r="F5" s="101"/>
      <c r="G5" s="101"/>
    </row>
    <row r="6" spans="2:7" ht="15.75" thickBot="1" x14ac:dyDescent="0.25">
      <c r="B6" s="101"/>
      <c r="C6" s="101"/>
      <c r="D6" s="101"/>
      <c r="E6" s="131" t="s">
        <v>129</v>
      </c>
      <c r="F6" s="131" t="s">
        <v>74</v>
      </c>
      <c r="G6" s="131" t="s">
        <v>75</v>
      </c>
    </row>
    <row r="7" spans="2:7" x14ac:dyDescent="0.2">
      <c r="B7" s="142" t="s">
        <v>123</v>
      </c>
      <c r="C7" s="132"/>
      <c r="D7" s="133"/>
      <c r="E7" s="134"/>
      <c r="F7" s="135"/>
      <c r="G7" s="136">
        <f t="shared" ref="G7:G26" si="0">SUM(E7*F7)</f>
        <v>0</v>
      </c>
    </row>
    <row r="8" spans="2:7" x14ac:dyDescent="0.2">
      <c r="B8" s="137" t="s">
        <v>124</v>
      </c>
      <c r="C8" s="101"/>
      <c r="D8" s="113"/>
      <c r="E8" s="114"/>
      <c r="F8" s="115"/>
      <c r="G8" s="116">
        <f t="shared" si="0"/>
        <v>0</v>
      </c>
    </row>
    <row r="9" spans="2:7" x14ac:dyDescent="0.2">
      <c r="B9" s="137" t="s">
        <v>125</v>
      </c>
      <c r="C9" s="101"/>
      <c r="D9" s="113"/>
      <c r="E9" s="114"/>
      <c r="F9" s="115"/>
      <c r="G9" s="116">
        <f t="shared" si="0"/>
        <v>0</v>
      </c>
    </row>
    <row r="10" spans="2:7" x14ac:dyDescent="0.2">
      <c r="B10" s="137" t="s">
        <v>125</v>
      </c>
      <c r="C10" s="101"/>
      <c r="D10" s="113"/>
      <c r="E10" s="114"/>
      <c r="F10" s="115"/>
      <c r="G10" s="116"/>
    </row>
    <row r="11" spans="2:7" x14ac:dyDescent="0.2">
      <c r="B11" s="137" t="s">
        <v>126</v>
      </c>
      <c r="C11" s="101"/>
      <c r="D11" s="113"/>
      <c r="E11" s="114"/>
      <c r="F11" s="115"/>
      <c r="G11" s="116">
        <f t="shared" si="0"/>
        <v>0</v>
      </c>
    </row>
    <row r="12" spans="2:7" x14ac:dyDescent="0.2">
      <c r="B12" s="137" t="s">
        <v>79</v>
      </c>
      <c r="C12" s="101"/>
      <c r="D12" s="113"/>
      <c r="E12" s="114"/>
      <c r="F12" s="115"/>
      <c r="G12" s="116">
        <f t="shared" si="0"/>
        <v>0</v>
      </c>
    </row>
    <row r="13" spans="2:7" x14ac:dyDescent="0.2">
      <c r="B13" s="137" t="s">
        <v>83</v>
      </c>
      <c r="C13" s="101"/>
      <c r="D13" s="113"/>
      <c r="E13" s="114"/>
      <c r="F13" s="115"/>
      <c r="G13" s="116">
        <f t="shared" si="0"/>
        <v>0</v>
      </c>
    </row>
    <row r="14" spans="2:7" x14ac:dyDescent="0.2">
      <c r="B14" s="137" t="s">
        <v>81</v>
      </c>
      <c r="C14" s="101"/>
      <c r="D14" s="113"/>
      <c r="E14" s="114"/>
      <c r="F14" s="117"/>
      <c r="G14" s="116">
        <f t="shared" si="0"/>
        <v>0</v>
      </c>
    </row>
    <row r="15" spans="2:7" x14ac:dyDescent="0.2">
      <c r="B15" s="137" t="s">
        <v>82</v>
      </c>
      <c r="C15" s="101"/>
      <c r="D15" s="113"/>
      <c r="E15" s="114"/>
      <c r="F15" s="117"/>
      <c r="G15" s="116">
        <f t="shared" si="0"/>
        <v>0</v>
      </c>
    </row>
    <row r="16" spans="2:7" x14ac:dyDescent="0.2">
      <c r="B16" s="137" t="s">
        <v>127</v>
      </c>
      <c r="C16" s="101"/>
      <c r="D16" s="113"/>
      <c r="E16" s="114"/>
      <c r="F16" s="117"/>
      <c r="G16" s="116">
        <f t="shared" si="0"/>
        <v>0</v>
      </c>
    </row>
    <row r="17" spans="2:7" x14ac:dyDescent="0.2">
      <c r="B17" s="137" t="s">
        <v>84</v>
      </c>
      <c r="C17" s="101"/>
      <c r="D17" s="113"/>
      <c r="E17" s="114"/>
      <c r="F17" s="117"/>
      <c r="G17" s="116">
        <f t="shared" si="0"/>
        <v>0</v>
      </c>
    </row>
    <row r="18" spans="2:7" x14ac:dyDescent="0.2">
      <c r="B18" s="137" t="s">
        <v>128</v>
      </c>
      <c r="C18" s="101"/>
      <c r="D18" s="113"/>
      <c r="E18" s="114"/>
      <c r="F18" s="115"/>
      <c r="G18" s="116">
        <f t="shared" si="0"/>
        <v>0</v>
      </c>
    </row>
    <row r="19" spans="2:7" x14ac:dyDescent="0.2">
      <c r="B19" s="137" t="s">
        <v>130</v>
      </c>
      <c r="C19" s="101"/>
      <c r="D19" s="113"/>
      <c r="E19" s="114"/>
      <c r="F19" s="115"/>
      <c r="G19" s="116">
        <f t="shared" si="0"/>
        <v>0</v>
      </c>
    </row>
    <row r="20" spans="2:7" x14ac:dyDescent="0.2">
      <c r="B20" s="137" t="s">
        <v>131</v>
      </c>
      <c r="C20" s="101"/>
      <c r="D20" s="113"/>
      <c r="E20" s="114"/>
      <c r="F20" s="115"/>
      <c r="G20" s="116">
        <f t="shared" si="0"/>
        <v>0</v>
      </c>
    </row>
    <row r="21" spans="2:7" x14ac:dyDescent="0.2">
      <c r="B21" s="137"/>
      <c r="C21" s="101"/>
      <c r="D21" s="113"/>
      <c r="E21" s="114"/>
      <c r="F21" s="115"/>
      <c r="G21" s="116">
        <f t="shared" si="0"/>
        <v>0</v>
      </c>
    </row>
    <row r="22" spans="2:7" x14ac:dyDescent="0.2">
      <c r="B22" s="137"/>
      <c r="C22" s="101"/>
      <c r="D22" s="113"/>
      <c r="E22" s="114"/>
      <c r="F22" s="115"/>
      <c r="G22" s="116">
        <f t="shared" si="0"/>
        <v>0</v>
      </c>
    </row>
    <row r="23" spans="2:7" x14ac:dyDescent="0.2">
      <c r="B23" s="137"/>
      <c r="C23" s="101"/>
      <c r="D23" s="113"/>
      <c r="E23" s="114"/>
      <c r="F23" s="115"/>
      <c r="G23" s="116">
        <f t="shared" si="0"/>
        <v>0</v>
      </c>
    </row>
    <row r="24" spans="2:7" x14ac:dyDescent="0.2">
      <c r="B24" s="137"/>
      <c r="C24" s="101"/>
      <c r="D24" s="113"/>
      <c r="E24" s="114"/>
      <c r="F24" s="115"/>
      <c r="G24" s="116">
        <f t="shared" si="0"/>
        <v>0</v>
      </c>
    </row>
    <row r="25" spans="2:7" x14ac:dyDescent="0.2">
      <c r="B25" s="137"/>
      <c r="C25" s="101"/>
      <c r="D25" s="113"/>
      <c r="E25" s="114"/>
      <c r="F25" s="115"/>
      <c r="G25" s="116">
        <f t="shared" si="0"/>
        <v>0</v>
      </c>
    </row>
    <row r="26" spans="2:7" x14ac:dyDescent="0.2">
      <c r="B26" s="138"/>
      <c r="C26" s="106"/>
      <c r="D26" s="107"/>
      <c r="E26" s="118"/>
      <c r="F26" s="118"/>
      <c r="G26" s="119">
        <f t="shared" si="0"/>
        <v>0</v>
      </c>
    </row>
    <row r="27" spans="2:7" ht="16.5" thickBot="1" x14ac:dyDescent="0.3">
      <c r="B27" s="139" t="s">
        <v>10</v>
      </c>
      <c r="C27" s="140"/>
      <c r="D27" s="140"/>
      <c r="E27" s="140"/>
      <c r="F27" s="140"/>
      <c r="G27" s="141">
        <f>SUM(G7:G26)</f>
        <v>0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"/>
  <sheetViews>
    <sheetView topLeftCell="A30" workbookViewId="0">
      <selection activeCell="K22" sqref="K22"/>
    </sheetView>
  </sheetViews>
  <sheetFormatPr defaultRowHeight="15" x14ac:dyDescent="0.2"/>
  <sheetData>
    <row r="1" spans="2:2" ht="28.5" customHeight="1" x14ac:dyDescent="0.2">
      <c r="B1" s="124" t="s">
        <v>121</v>
      </c>
    </row>
  </sheetData>
  <phoneticPr fontId="0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1"/>
  <sheetViews>
    <sheetView workbookViewId="0">
      <selection activeCell="E13" sqref="E13"/>
    </sheetView>
  </sheetViews>
  <sheetFormatPr defaultRowHeight="15" x14ac:dyDescent="0.2"/>
  <cols>
    <col min="1" max="1" width="30" bestFit="1" customWidth="1"/>
    <col min="2" max="3" width="1.88671875" customWidth="1"/>
  </cols>
  <sheetData>
    <row r="1" spans="1:8" ht="15.75" x14ac:dyDescent="0.25">
      <c r="A1" s="100" t="s">
        <v>70</v>
      </c>
      <c r="B1" s="101"/>
      <c r="C1" s="101"/>
      <c r="D1" s="101"/>
      <c r="E1" s="101"/>
      <c r="F1" s="101"/>
      <c r="G1" s="101"/>
      <c r="H1" s="101"/>
    </row>
    <row r="2" spans="1:8" x14ac:dyDescent="0.2">
      <c r="A2" s="102" t="s">
        <v>93</v>
      </c>
      <c r="B2" s="103"/>
      <c r="C2" s="103"/>
      <c r="D2" s="103" t="s">
        <v>71</v>
      </c>
      <c r="E2" s="103"/>
      <c r="F2" s="104"/>
      <c r="G2" s="101"/>
      <c r="H2" s="101"/>
    </row>
    <row r="3" spans="1:8" x14ac:dyDescent="0.2">
      <c r="A3" s="105" t="s">
        <v>72</v>
      </c>
      <c r="B3" s="106"/>
      <c r="C3" s="106"/>
      <c r="D3" s="106"/>
      <c r="E3" s="106"/>
      <c r="F3" s="107"/>
      <c r="G3" s="101"/>
      <c r="H3" s="101"/>
    </row>
    <row r="4" spans="1:8" x14ac:dyDescent="0.2">
      <c r="A4" s="101"/>
      <c r="B4" s="101"/>
      <c r="C4" s="101"/>
      <c r="D4" s="101"/>
      <c r="E4" s="101"/>
      <c r="F4" s="101"/>
      <c r="G4" s="101"/>
      <c r="H4" s="101"/>
    </row>
    <row r="5" spans="1:8" x14ac:dyDescent="0.2">
      <c r="A5" s="101"/>
      <c r="B5" s="101"/>
      <c r="C5" s="101"/>
      <c r="D5" s="108" t="s">
        <v>73</v>
      </c>
      <c r="E5" s="108" t="s">
        <v>74</v>
      </c>
      <c r="F5" s="108" t="s">
        <v>75</v>
      </c>
      <c r="G5" s="108" t="s">
        <v>76</v>
      </c>
      <c r="H5" s="108" t="s">
        <v>77</v>
      </c>
    </row>
    <row r="6" spans="1:8" x14ac:dyDescent="0.2">
      <c r="A6" s="102" t="s">
        <v>94</v>
      </c>
      <c r="B6" s="103"/>
      <c r="C6" s="104"/>
      <c r="D6" s="109"/>
      <c r="E6" s="110"/>
      <c r="F6" s="111">
        <f>SUM(D6*E6)</f>
        <v>0</v>
      </c>
      <c r="G6" s="110"/>
      <c r="H6" s="111">
        <f t="shared" ref="H6:H30" si="0">SUM(F6-G6)</f>
        <v>0</v>
      </c>
    </row>
    <row r="7" spans="1:8" x14ac:dyDescent="0.2">
      <c r="A7" s="112" t="s">
        <v>95</v>
      </c>
      <c r="B7" s="101"/>
      <c r="C7" s="113"/>
      <c r="D7" s="114"/>
      <c r="E7" s="115"/>
      <c r="F7" s="116">
        <f t="shared" ref="F7:F30" si="1">SUM(D7*E7)</f>
        <v>0</v>
      </c>
      <c r="G7" s="115"/>
      <c r="H7" s="111">
        <f t="shared" si="0"/>
        <v>0</v>
      </c>
    </row>
    <row r="8" spans="1:8" x14ac:dyDescent="0.2">
      <c r="A8" s="112" t="s">
        <v>96</v>
      </c>
      <c r="B8" s="101"/>
      <c r="C8" s="113"/>
      <c r="D8" s="114"/>
      <c r="E8" s="115"/>
      <c r="F8" s="116">
        <f t="shared" si="1"/>
        <v>0</v>
      </c>
      <c r="G8" s="115"/>
      <c r="H8" s="111">
        <f t="shared" si="0"/>
        <v>0</v>
      </c>
    </row>
    <row r="9" spans="1:8" x14ac:dyDescent="0.2">
      <c r="A9" s="112" t="s">
        <v>97</v>
      </c>
      <c r="B9" s="101"/>
      <c r="C9" s="113"/>
      <c r="D9" s="114"/>
      <c r="E9" s="115"/>
      <c r="F9" s="116"/>
      <c r="G9" s="115"/>
      <c r="H9" s="111"/>
    </row>
    <row r="10" spans="1:8" x14ac:dyDescent="0.2">
      <c r="A10" s="112" t="s">
        <v>98</v>
      </c>
      <c r="B10" s="101"/>
      <c r="C10" s="113"/>
      <c r="D10" s="114"/>
      <c r="E10" s="115"/>
      <c r="F10" s="116">
        <f t="shared" si="1"/>
        <v>0</v>
      </c>
      <c r="G10" s="115"/>
      <c r="H10" s="111">
        <f t="shared" si="0"/>
        <v>0</v>
      </c>
    </row>
    <row r="11" spans="1:8" x14ac:dyDescent="0.2">
      <c r="A11" s="112" t="s">
        <v>99</v>
      </c>
      <c r="B11" s="101"/>
      <c r="C11" s="113"/>
      <c r="D11" s="114"/>
      <c r="E11" s="115"/>
      <c r="F11" s="116">
        <f t="shared" si="1"/>
        <v>0</v>
      </c>
      <c r="G11" s="115"/>
      <c r="H11" s="111">
        <f t="shared" si="0"/>
        <v>0</v>
      </c>
    </row>
    <row r="12" spans="1:8" x14ac:dyDescent="0.2">
      <c r="A12" s="112" t="s">
        <v>100</v>
      </c>
      <c r="B12" s="101"/>
      <c r="C12" s="113"/>
      <c r="D12" s="114"/>
      <c r="E12" s="115"/>
      <c r="F12" s="116">
        <f t="shared" si="1"/>
        <v>0</v>
      </c>
      <c r="G12" s="115"/>
      <c r="H12" s="111">
        <f t="shared" si="0"/>
        <v>0</v>
      </c>
    </row>
    <row r="13" spans="1:8" x14ac:dyDescent="0.2">
      <c r="A13" s="112" t="s">
        <v>97</v>
      </c>
      <c r="B13" s="101"/>
      <c r="C13" s="113"/>
      <c r="D13" s="114"/>
      <c r="E13" s="115"/>
      <c r="F13" s="116"/>
      <c r="G13" s="115"/>
      <c r="H13" s="111"/>
    </row>
    <row r="14" spans="1:8" x14ac:dyDescent="0.2">
      <c r="A14" s="112" t="s">
        <v>101</v>
      </c>
      <c r="B14" s="101"/>
      <c r="C14" s="113"/>
      <c r="D14" s="114"/>
      <c r="E14" s="115"/>
      <c r="F14" s="116">
        <f t="shared" si="1"/>
        <v>0</v>
      </c>
      <c r="G14" s="115"/>
      <c r="H14" s="111">
        <f t="shared" si="0"/>
        <v>0</v>
      </c>
    </row>
    <row r="15" spans="1:8" x14ac:dyDescent="0.2">
      <c r="A15" s="112" t="s">
        <v>78</v>
      </c>
      <c r="B15" s="101"/>
      <c r="C15" s="113"/>
      <c r="D15" s="114"/>
      <c r="E15" s="115"/>
      <c r="F15" s="116">
        <f t="shared" si="1"/>
        <v>0</v>
      </c>
      <c r="G15" s="115"/>
      <c r="H15" s="111">
        <f t="shared" si="0"/>
        <v>0</v>
      </c>
    </row>
    <row r="16" spans="1:8" x14ac:dyDescent="0.2">
      <c r="A16" s="112" t="s">
        <v>79</v>
      </c>
      <c r="B16" s="101"/>
      <c r="C16" s="113"/>
      <c r="D16" s="114"/>
      <c r="E16" s="115"/>
      <c r="F16" s="116">
        <f t="shared" si="1"/>
        <v>0</v>
      </c>
      <c r="G16" s="115"/>
      <c r="H16" s="111">
        <f t="shared" si="0"/>
        <v>0</v>
      </c>
    </row>
    <row r="17" spans="1:8" x14ac:dyDescent="0.2">
      <c r="A17" s="112" t="s">
        <v>80</v>
      </c>
      <c r="B17" s="101"/>
      <c r="C17" s="113"/>
      <c r="D17" s="114"/>
      <c r="E17" s="115"/>
      <c r="F17" s="116">
        <f t="shared" si="1"/>
        <v>0</v>
      </c>
      <c r="G17" s="115"/>
      <c r="H17" s="111">
        <f t="shared" si="0"/>
        <v>0</v>
      </c>
    </row>
    <row r="18" spans="1:8" x14ac:dyDescent="0.2">
      <c r="A18" s="112" t="s">
        <v>81</v>
      </c>
      <c r="B18" s="101"/>
      <c r="C18" s="113"/>
      <c r="D18" s="114"/>
      <c r="E18" s="117"/>
      <c r="F18" s="116">
        <f t="shared" si="1"/>
        <v>0</v>
      </c>
      <c r="G18" s="115"/>
      <c r="H18" s="111">
        <f t="shared" si="0"/>
        <v>0</v>
      </c>
    </row>
    <row r="19" spans="1:8" x14ac:dyDescent="0.2">
      <c r="A19" s="112" t="s">
        <v>82</v>
      </c>
      <c r="B19" s="101"/>
      <c r="C19" s="113"/>
      <c r="D19" s="114"/>
      <c r="E19" s="117"/>
      <c r="F19" s="116">
        <f t="shared" si="1"/>
        <v>0</v>
      </c>
      <c r="G19" s="115"/>
      <c r="H19" s="111">
        <f t="shared" si="0"/>
        <v>0</v>
      </c>
    </row>
    <row r="20" spans="1:8" x14ac:dyDescent="0.2">
      <c r="A20" s="112" t="s">
        <v>83</v>
      </c>
      <c r="B20" s="101"/>
      <c r="C20" s="113"/>
      <c r="D20" s="114"/>
      <c r="E20" s="117"/>
      <c r="F20" s="116">
        <f t="shared" si="1"/>
        <v>0</v>
      </c>
      <c r="G20" s="115"/>
      <c r="H20" s="111">
        <f t="shared" si="0"/>
        <v>0</v>
      </c>
    </row>
    <row r="21" spans="1:8" x14ac:dyDescent="0.2">
      <c r="A21" s="112" t="s">
        <v>84</v>
      </c>
      <c r="B21" s="101"/>
      <c r="C21" s="113"/>
      <c r="D21" s="114"/>
      <c r="E21" s="117"/>
      <c r="F21" s="116">
        <f t="shared" si="1"/>
        <v>0</v>
      </c>
      <c r="G21" s="115"/>
      <c r="H21" s="111">
        <f t="shared" si="0"/>
        <v>0</v>
      </c>
    </row>
    <row r="22" spans="1:8" x14ac:dyDescent="0.2">
      <c r="A22" s="112" t="s">
        <v>85</v>
      </c>
      <c r="B22" s="101"/>
      <c r="C22" s="113"/>
      <c r="D22" s="114"/>
      <c r="E22" s="115"/>
      <c r="F22" s="116">
        <f t="shared" si="1"/>
        <v>0</v>
      </c>
      <c r="G22" s="115"/>
      <c r="H22" s="111">
        <f t="shared" si="0"/>
        <v>0</v>
      </c>
    </row>
    <row r="23" spans="1:8" x14ac:dyDescent="0.2">
      <c r="A23" s="112" t="s">
        <v>78</v>
      </c>
      <c r="B23" s="101"/>
      <c r="C23" s="113"/>
      <c r="D23" s="114"/>
      <c r="E23" s="115"/>
      <c r="F23" s="116">
        <f t="shared" si="1"/>
        <v>0</v>
      </c>
      <c r="G23" s="115"/>
      <c r="H23" s="111">
        <f t="shared" si="0"/>
        <v>0</v>
      </c>
    </row>
    <row r="24" spans="1:8" x14ac:dyDescent="0.2">
      <c r="A24" s="112" t="s">
        <v>86</v>
      </c>
      <c r="B24" s="101"/>
      <c r="C24" s="113"/>
      <c r="D24" s="114"/>
      <c r="E24" s="115"/>
      <c r="F24" s="116">
        <f t="shared" si="1"/>
        <v>0</v>
      </c>
      <c r="G24" s="115"/>
      <c r="H24" s="111">
        <f t="shared" si="0"/>
        <v>0</v>
      </c>
    </row>
    <row r="25" spans="1:8" x14ac:dyDescent="0.2">
      <c r="A25" s="112" t="s">
        <v>87</v>
      </c>
      <c r="B25" s="101"/>
      <c r="C25" s="113"/>
      <c r="D25" s="114"/>
      <c r="E25" s="115"/>
      <c r="F25" s="116">
        <f t="shared" si="1"/>
        <v>0</v>
      </c>
      <c r="G25" s="115"/>
      <c r="H25" s="111">
        <f t="shared" si="0"/>
        <v>0</v>
      </c>
    </row>
    <row r="26" spans="1:8" x14ac:dyDescent="0.2">
      <c r="A26" s="112" t="s">
        <v>88</v>
      </c>
      <c r="B26" s="101"/>
      <c r="C26" s="113"/>
      <c r="D26" s="114"/>
      <c r="E26" s="115"/>
      <c r="F26" s="116">
        <f t="shared" si="1"/>
        <v>0</v>
      </c>
      <c r="G26" s="115"/>
      <c r="H26" s="111">
        <f t="shared" si="0"/>
        <v>0</v>
      </c>
    </row>
    <row r="27" spans="1:8" x14ac:dyDescent="0.2">
      <c r="A27" s="112" t="s">
        <v>89</v>
      </c>
      <c r="B27" s="101"/>
      <c r="C27" s="113"/>
      <c r="D27" s="114"/>
      <c r="E27" s="115"/>
      <c r="F27" s="116">
        <f t="shared" si="1"/>
        <v>0</v>
      </c>
      <c r="G27" s="115"/>
      <c r="H27" s="111">
        <f t="shared" si="0"/>
        <v>0</v>
      </c>
    </row>
    <row r="28" spans="1:8" x14ac:dyDescent="0.2">
      <c r="A28" s="112" t="s">
        <v>90</v>
      </c>
      <c r="B28" s="101"/>
      <c r="C28" s="113"/>
      <c r="D28" s="114"/>
      <c r="E28" s="115"/>
      <c r="F28" s="116">
        <f t="shared" si="1"/>
        <v>0</v>
      </c>
      <c r="G28" s="115"/>
      <c r="H28" s="111">
        <f t="shared" si="0"/>
        <v>0</v>
      </c>
    </row>
    <row r="29" spans="1:8" x14ac:dyDescent="0.2">
      <c r="A29" s="112" t="s">
        <v>91</v>
      </c>
      <c r="B29" s="101"/>
      <c r="C29" s="113"/>
      <c r="D29" s="114"/>
      <c r="E29" s="115"/>
      <c r="F29" s="116">
        <f t="shared" si="1"/>
        <v>0</v>
      </c>
      <c r="G29" s="115"/>
      <c r="H29" s="111">
        <f t="shared" si="0"/>
        <v>0</v>
      </c>
    </row>
    <row r="30" spans="1:8" x14ac:dyDescent="0.2">
      <c r="A30" s="105" t="s">
        <v>92</v>
      </c>
      <c r="B30" s="106"/>
      <c r="C30" s="107"/>
      <c r="D30" s="118"/>
      <c r="E30" s="118"/>
      <c r="F30" s="119">
        <f t="shared" si="1"/>
        <v>0</v>
      </c>
      <c r="G30" s="115"/>
      <c r="H30" s="111">
        <f t="shared" si="0"/>
        <v>0</v>
      </c>
    </row>
    <row r="31" spans="1:8" ht="15.75" x14ac:dyDescent="0.25">
      <c r="A31" s="120" t="s">
        <v>10</v>
      </c>
      <c r="B31" s="121"/>
      <c r="C31" s="121"/>
      <c r="D31" s="121"/>
      <c r="E31" s="121"/>
      <c r="F31" s="122">
        <f>SUM(F6:F30)</f>
        <v>0</v>
      </c>
      <c r="G31" s="122">
        <f>SUM(G6:G30)</f>
        <v>0</v>
      </c>
      <c r="H31" s="122">
        <f>SUM(H6:H30)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001B2019C492744A60F7C7CE1A93129" ma:contentTypeVersion="7" ma:contentTypeDescription="Opret et nyt dokument." ma:contentTypeScope="" ma:versionID="5dde10f8c67150d839a2bb3dd7033323">
  <xsd:schema xmlns:xsd="http://www.w3.org/2001/XMLSchema" xmlns:xs="http://www.w3.org/2001/XMLSchema" xmlns:p="http://schemas.microsoft.com/office/2006/metadata/properties" xmlns:ns2="fd362e32-a8bb-4bb4-8f82-5825471a62d7" xmlns:ns4="95205d42-89eb-43c3-ae46-3fd3b7e1c958" targetNamespace="http://schemas.microsoft.com/office/2006/metadata/properties" ma:root="true" ma:fieldsID="c8702101832c7addddfa124aeff5ad79" ns2:_="" ns4:_="">
    <xsd:import namespace="fd362e32-a8bb-4bb4-8f82-5825471a62d7"/>
    <xsd:import namespace="95205d42-89eb-43c3-ae46-3fd3b7e1c958"/>
    <xsd:element name="properties">
      <xsd:complexType>
        <xsd:sequence>
          <xsd:element name="documentManagement">
            <xsd:complexType>
              <xsd:all>
                <xsd:element ref="ns2:DocuWise.TestNumber" minOccurs="0"/>
                <xsd:element ref="ns2:DocuWise.Ended" minOccurs="0"/>
                <xsd:element ref="ns2:DocuWise.CHRNumber" minOccurs="0"/>
                <xsd:element ref="ns2:DocuWise.Legacy.Department" minOccurs="0"/>
                <xsd:element ref="ns2:DocuWise.Legacy.CreatedByEmail" minOccurs="0"/>
                <xsd:element ref="ns2:DocuWise.Legacy.CreatedByName" minOccurs="0"/>
                <xsd:element ref="ns2:DocuWise.Legacy.CaseWorkerEmail" minOccurs="0"/>
                <xsd:element ref="ns2:DocuWise.Legacy.CaseWorkerName" minOccurs="0"/>
                <xsd:element ref="ns2:DocuWise.Company" minOccurs="0"/>
                <xsd:element ref="ns2:DocuWise.CompanyText" minOccurs="0"/>
                <xsd:element ref="ns2:DocuWise.JobDescription" minOccurs="0"/>
                <xsd:element ref="ns2:DocuWise.Received" minOccurs="0"/>
                <xsd:element ref="ns2:Docuwise.Number" minOccurs="0"/>
                <xsd:element ref="ns2:DocuWise.Person" minOccurs="0"/>
                <xsd:element ref="ns2:DocuWise.PersonText" minOccurs="0"/>
                <xsd:element ref="ns2:DocuWise.Project" minOccurs="0"/>
                <xsd:element ref="ns2:DocuWise.CaseWorker" minOccurs="0"/>
                <xsd:element ref="ns2:DocuWise.Language" minOccurs="0"/>
                <xsd:element ref="ns2:DocuWise.Type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62e32-a8bb-4bb4-8f82-5825471a62d7" elementFormDefault="qualified">
    <xsd:import namespace="http://schemas.microsoft.com/office/2006/documentManagement/types"/>
    <xsd:import namespace="http://schemas.microsoft.com/office/infopath/2007/PartnerControls"/>
    <xsd:element name="DocuWise.TestNumber" ma:index="8" nillable="true" ma:displayName="Afprøvningsnummer" ma:internalName="DocuWise_x002e_TestNumber">
      <xsd:simpleType>
        <xsd:restriction base="dms:Text">
          <xsd:maxLength value="255"/>
        </xsd:restriction>
      </xsd:simpleType>
    </xsd:element>
    <xsd:element name="DocuWise.Ended" ma:index="9" nillable="true" ma:displayName="Afsluttet" ma:default="0" ma:internalName="Docuwise_x002e_Ended">
      <xsd:simpleType>
        <xsd:restriction base="dms:Boolean"/>
      </xsd:simpleType>
    </xsd:element>
    <xsd:element name="DocuWise.CHRNumber" ma:index="10" nillable="true" ma:displayName="CHR nummer" ma:internalName="DocuWise_x002e_CHRNumber">
      <xsd:simpleType>
        <xsd:restriction base="dms:Text">
          <xsd:maxLength value="255"/>
        </xsd:restriction>
      </xsd:simpleType>
    </xsd:element>
    <xsd:element name="DocuWise.Legacy.Department" ma:index="11" nillable="true" ma:displayName="DW Afdeling" ma:internalName="Docuwise_x002e_Legacy_x002e_Department">
      <xsd:simpleType>
        <xsd:restriction base="dms:Text">
          <xsd:maxLength value="255"/>
        </xsd:restriction>
      </xsd:simpleType>
    </xsd:element>
    <xsd:element name="DocuWise.Legacy.CreatedByEmail" ma:index="12" nillable="true" ma:displayName="DW Oprettet af emailadresse" ma:internalName="Docuwise_x002e_Legacy_x002e_CreatedByEmail">
      <xsd:simpleType>
        <xsd:restriction base="dms:Text">
          <xsd:maxLength value="255"/>
        </xsd:restriction>
      </xsd:simpleType>
    </xsd:element>
    <xsd:element name="DocuWise.Legacy.CreatedByName" ma:index="13" nillable="true" ma:displayName="DW Oprettet af navn" ma:internalName="Docuwise_x002e_Legacy_x002e_CreatedByName">
      <xsd:simpleType>
        <xsd:restriction base="dms:Text">
          <xsd:maxLength value="255"/>
        </xsd:restriction>
      </xsd:simpleType>
    </xsd:element>
    <xsd:element name="DocuWise.Legacy.CaseWorkerEmail" ma:index="14" nillable="true" ma:displayName="DW Sagsbehandler emailadresse" ma:internalName="Docuwise_x002e_Legacy_x002e_CaseWorkerEmail">
      <xsd:simpleType>
        <xsd:restriction base="dms:Text">
          <xsd:maxLength value="255"/>
        </xsd:restriction>
      </xsd:simpleType>
    </xsd:element>
    <xsd:element name="DocuWise.Legacy.CaseWorkerName" ma:index="15" nillable="true" ma:displayName="DW Sagsbehandler navn" ma:internalName="Docuwise_x002e_Legacy_x002e_CaseWorkerName">
      <xsd:simpleType>
        <xsd:restriction base="dms:Text">
          <xsd:maxLength value="255"/>
        </xsd:restriction>
      </xsd:simpleType>
    </xsd:element>
    <xsd:element name="DocuWise.Company" ma:index="17" nillable="true" ma:displayName="Firma" ma:internalName="Docuwise_x002e_Company">
      <xsd:simpleType>
        <xsd:restriction base="dms:Text">
          <xsd:maxLength value="255"/>
        </xsd:restriction>
      </xsd:simpleType>
    </xsd:element>
    <xsd:element name="DocuWise.CompanyText" ma:index="18" nillable="true" ma:displayName="Firma tekst" ma:internalName="Docuwise_x002e_CompanyText">
      <xsd:simpleType>
        <xsd:restriction base="dms:Text">
          <xsd:maxLength value="255"/>
        </xsd:restriction>
      </xsd:simpleType>
    </xsd:element>
    <xsd:element name="DocuWise.JobDescription" ma:index="19" nillable="true" ma:displayName="Job beskrivelse" ma:internalName="DocuWise_x002e_JobDescription">
      <xsd:simpleType>
        <xsd:restriction base="dms:Text">
          <xsd:maxLength value="255"/>
        </xsd:restriction>
      </xsd:simpleType>
    </xsd:element>
    <xsd:element name="DocuWise.Received" ma:index="20" nillable="true" ma:displayName="Modtaget" ma:default="0" ma:internalName="Docuwise_x002e_Received">
      <xsd:simpleType>
        <xsd:restriction base="dms:Boolean"/>
      </xsd:simpleType>
    </xsd:element>
    <xsd:element name="Docuwise.Number" ma:index="21" nillable="true" ma:displayName="Nummer" ma:decimals="0" ma:internalName="DocuWise_x002e_Number" ma:percentage="FALSE">
      <xsd:simpleType>
        <xsd:restriction base="dms:Number"/>
      </xsd:simpleType>
    </xsd:element>
    <xsd:element name="DocuWise.Person" ma:index="22" nillable="true" ma:displayName="Person" ma:internalName="Docuwise_x002e_Person">
      <xsd:simpleType>
        <xsd:restriction base="dms:Text">
          <xsd:maxLength value="255"/>
        </xsd:restriction>
      </xsd:simpleType>
    </xsd:element>
    <xsd:element name="DocuWise.PersonText" ma:index="23" nillable="true" ma:displayName="Person tekst" ma:internalName="Docuwise_x002e_PersonText">
      <xsd:simpleType>
        <xsd:restriction base="dms:Text">
          <xsd:maxLength value="255"/>
        </xsd:restriction>
      </xsd:simpleType>
    </xsd:element>
    <xsd:element name="DocuWise.Project" ma:index="24" nillable="true" ma:displayName="Projekt" ma:internalName="DocuWise_x002e_Project">
      <xsd:simpleType>
        <xsd:restriction base="dms:Text">
          <xsd:maxLength value="255"/>
        </xsd:restriction>
      </xsd:simpleType>
    </xsd:element>
    <xsd:element name="DocuWise.CaseWorker" ma:index="25" nillable="true" ma:displayName="Sagsbehandler" ma:list="UserInfo" ma:internalName="DocuWise_x002e_CaseWorker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uWise.Language" ma:index="26" nillable="true" ma:displayName="Sprog" ma:internalName="DocuWise_x002e_Language">
      <xsd:simpleType>
        <xsd:restriction base="dms:Text">
          <xsd:maxLength value="255"/>
        </xsd:restriction>
      </xsd:simpleType>
    </xsd:element>
    <xsd:element name="DocuWise.Type" ma:index="27" nillable="true" ma:displayName="Type" ma:internalName="Docuwise_x002e_Typ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05d42-89eb-43c3-ae46-3fd3b7e1c958" elementFormDefault="qualified">
    <xsd:import namespace="http://schemas.microsoft.com/office/2006/documentManagement/types"/>
    <xsd:import namespace="http://schemas.microsoft.com/office/infopath/2007/PartnerControls"/>
    <xsd:element name="_dlc_DocId" ma:index="2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2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 ma:index="16" ma:displayName="Emne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5205d42-89eb-43c3-ae46-3fd3b7e1c958">LFID-111-41817</_dlc_DocId>
    <_dlc_DocIdUrl xmlns="95205d42-89eb-43c3-ae46-3fd3b7e1c958">
      <Url>http://lf-dokumenter/vsp/raad/_layouts/DocIdRedir.aspx?ID=LFID-111-41817</Url>
      <Description>LFID-111-41817</Description>
    </_dlc_DocIdUrl>
    <DocuWise.Received xmlns="fd362e32-a8bb-4bb4-8f82-5825471a62d7">false</DocuWise.Received>
    <DocuWise.CaseWorker xmlns="fd362e32-a8bb-4bb4-8f82-5825471a62d7">
      <UserInfo>
        <DisplayName/>
        <AccountId xsi:nil="true"/>
        <AccountType/>
      </UserInfo>
    </DocuWise.CaseWorker>
    <DocuWise.Company xmlns="fd362e32-a8bb-4bb4-8f82-5825471a62d7" xsi:nil="true"/>
    <Docuwise.Number xmlns="fd362e32-a8bb-4bb4-8f82-5825471a62d7" xsi:nil="true"/>
    <DocuWise.PersonText xmlns="fd362e32-a8bb-4bb4-8f82-5825471a62d7" xsi:nil="true"/>
    <DocuWise.Person xmlns="fd362e32-a8bb-4bb4-8f82-5825471a62d7" xsi:nil="true"/>
    <DocuWise.Type xmlns="fd362e32-a8bb-4bb4-8f82-5825471a62d7" xsi:nil="true"/>
    <DocuWise.Ended xmlns="fd362e32-a8bb-4bb4-8f82-5825471a62d7">false</DocuWise.Ended>
    <DocuWise.CHRNumber xmlns="fd362e32-a8bb-4bb4-8f82-5825471a62d7" xsi:nil="true"/>
    <DocuWise.Legacy.CaseWorkerName xmlns="fd362e32-a8bb-4bb4-8f82-5825471a62d7" xsi:nil="true"/>
    <DocuWise.JobDescription xmlns="fd362e32-a8bb-4bb4-8f82-5825471a62d7" xsi:nil="true"/>
    <DocuWise.Legacy.Department xmlns="fd362e32-a8bb-4bb4-8f82-5825471a62d7" xsi:nil="true"/>
    <DocuWise.Project xmlns="fd362e32-a8bb-4bb4-8f82-5825471a62d7" xsi:nil="true"/>
    <DocuWise.Legacy.CreatedByEmail xmlns="fd362e32-a8bb-4bb4-8f82-5825471a62d7" xsi:nil="true"/>
    <DocuWise.Legacy.CreatedByName xmlns="fd362e32-a8bb-4bb4-8f82-5825471a62d7" xsi:nil="true"/>
    <DocuWise.Language xmlns="fd362e32-a8bb-4bb4-8f82-5825471a62d7" xsi:nil="true"/>
    <DocuWise.Legacy.CaseWorkerEmail xmlns="fd362e32-a8bb-4bb4-8f82-5825471a62d7" xsi:nil="true"/>
    <DocuWise.CompanyText xmlns="fd362e32-a8bb-4bb4-8f82-5825471a62d7" xsi:nil="true"/>
    <DocuWise.TestNumber xmlns="fd362e32-a8bb-4bb4-8f82-5825471a62d7" xsi:nil="true"/>
  </documentManagement>
</p:properties>
</file>

<file path=customXml/itemProps1.xml><?xml version="1.0" encoding="utf-8"?>
<ds:datastoreItem xmlns:ds="http://schemas.openxmlformats.org/officeDocument/2006/customXml" ds:itemID="{73096CD9-6DBE-454A-9215-E13978FB7A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62e32-a8bb-4bb4-8f82-5825471a62d7"/>
    <ds:schemaRef ds:uri="95205d42-89eb-43c3-ae46-3fd3b7e1c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970979-EB92-4CD7-B567-483086CAEC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33697F-3395-4156-9B2C-50A3A1B1947C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380B22B9-BE24-4012-86C1-9494CEE920F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5205d42-89eb-43c3-ae46-3fd3b7e1c958"/>
    <ds:schemaRef ds:uri="http://purl.org/dc/elements/1.1/"/>
    <ds:schemaRef ds:uri="fd362e32-a8bb-4bb4-8f82-5825471a62d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Besætningsværdi</vt:lpstr>
      <vt:lpstr>Statuspriser</vt:lpstr>
      <vt:lpstr>Tomgangstab</vt:lpstr>
      <vt:lpstr>Driftstab</vt:lpstr>
      <vt:lpstr>Bekendtgørelse</vt:lpstr>
      <vt:lpstr>Opgørelse af erstatning</vt:lpstr>
      <vt:lpstr>Destruktion foder mv.</vt:lpstr>
      <vt:lpstr>Honorar</vt:lpstr>
      <vt:lpstr>Budget</vt:lpstr>
    </vt:vector>
  </TitlesOfParts>
  <Company>Danske Slagterier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</dc:creator>
  <cp:lastModifiedBy>Carina Hagmann</cp:lastModifiedBy>
  <cp:lastPrinted>2019-12-17T08:30:34Z</cp:lastPrinted>
  <dcterms:created xsi:type="dcterms:W3CDTF">2000-07-14T10:30:15Z</dcterms:created>
  <dcterms:modified xsi:type="dcterms:W3CDTF">2023-05-23T10:58:33Z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0x0101009001B2019C492744A60F7C7CE1A93129</vt:lpwstr>
  </property>
  <property fmtid="{D5CDD505-2E9C-101B-9397-08002B2CF9AE}" pid="3" name="_dlc_DocIdItemGuid">
    <vt:lpwstr>85d74c4e-f372-415c-9e46-b2bde6fb9388</vt:lpwstr>
  </property>
</Properties>
</file>